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28680" yWindow="-120" windowWidth="29040" windowHeight="15720" activeTab="3"/>
  </bookViews>
  <sheets>
    <sheet name="様式１（月単位）" sheetId="10" r:id="rId1"/>
    <sheet name="様式１（週単位）" sheetId="8" r:id="rId2"/>
    <sheet name="参考（週単位）" sheetId="11" r:id="rId3"/>
    <sheet name="参考（記入例）" sheetId="12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2" l="1"/>
  <c r="E29" i="12"/>
  <c r="E31" i="12" s="1"/>
  <c r="I31" i="12" s="1"/>
  <c r="M23" i="12"/>
  <c r="L23" i="12"/>
  <c r="K23" i="12"/>
  <c r="N23" i="12" s="1"/>
  <c r="M20" i="12"/>
  <c r="L20" i="12"/>
  <c r="K20" i="12"/>
  <c r="N20" i="12" s="1"/>
  <c r="M17" i="12"/>
  <c r="L17" i="12"/>
  <c r="K17" i="12"/>
  <c r="N17" i="12" s="1"/>
  <c r="O14" i="12"/>
  <c r="M14" i="12"/>
  <c r="L14" i="12"/>
  <c r="K14" i="12"/>
  <c r="N14" i="12" s="1"/>
  <c r="M11" i="12"/>
  <c r="N11" i="12" s="1"/>
  <c r="O11" i="12" s="1"/>
  <c r="L11" i="12"/>
  <c r="K11" i="12"/>
  <c r="D10" i="12"/>
  <c r="A10" i="12" s="1"/>
  <c r="B10" i="12"/>
  <c r="E30" i="11"/>
  <c r="E29" i="11"/>
  <c r="E31" i="11" s="1"/>
  <c r="I31" i="11" s="1"/>
  <c r="M23" i="11"/>
  <c r="L23" i="11"/>
  <c r="O23" i="11" s="1"/>
  <c r="K23" i="11"/>
  <c r="N23" i="11" s="1"/>
  <c r="M20" i="11"/>
  <c r="L20" i="11"/>
  <c r="K20" i="11"/>
  <c r="N20" i="11" s="1"/>
  <c r="M17" i="11"/>
  <c r="L17" i="11"/>
  <c r="K17" i="11"/>
  <c r="N17" i="11" s="1"/>
  <c r="M14" i="11"/>
  <c r="L14" i="11"/>
  <c r="K14" i="11"/>
  <c r="N14" i="11" s="1"/>
  <c r="O14" i="11" s="1"/>
  <c r="M11" i="11"/>
  <c r="L11" i="11"/>
  <c r="K11" i="11"/>
  <c r="N11" i="11" s="1"/>
  <c r="O11" i="11" s="1"/>
  <c r="D10" i="11"/>
  <c r="A10" i="11" s="1"/>
  <c r="O17" i="12" l="1"/>
  <c r="O20" i="12"/>
  <c r="E10" i="12"/>
  <c r="F10" i="12" s="1"/>
  <c r="G10" i="12" s="1"/>
  <c r="H10" i="12" s="1"/>
  <c r="I10" i="12" s="1"/>
  <c r="J10" i="12" s="1"/>
  <c r="D13" i="12" s="1"/>
  <c r="O17" i="11"/>
  <c r="O20" i="11"/>
  <c r="E10" i="11"/>
  <c r="F10" i="11" s="1"/>
  <c r="G10" i="11" s="1"/>
  <c r="H10" i="11" s="1"/>
  <c r="I10" i="11" s="1"/>
  <c r="J10" i="11" s="1"/>
  <c r="D13" i="11" s="1"/>
  <c r="B10" i="11"/>
  <c r="E13" i="12" l="1"/>
  <c r="F13" i="12" s="1"/>
  <c r="G13" i="12" s="1"/>
  <c r="H13" i="12" s="1"/>
  <c r="I13" i="12" s="1"/>
  <c r="J13" i="12" s="1"/>
  <c r="D16" i="12" s="1"/>
  <c r="B13" i="12"/>
  <c r="A13" i="12"/>
  <c r="B13" i="11"/>
  <c r="A13" i="11"/>
  <c r="E13" i="11"/>
  <c r="F13" i="11" s="1"/>
  <c r="G13" i="11" s="1"/>
  <c r="H13" i="11" s="1"/>
  <c r="I13" i="11" s="1"/>
  <c r="J13" i="11" s="1"/>
  <c r="D16" i="11" s="1"/>
  <c r="A16" i="12" l="1"/>
  <c r="E16" i="12"/>
  <c r="F16" i="12" s="1"/>
  <c r="G16" i="12" s="1"/>
  <c r="H16" i="12" s="1"/>
  <c r="I16" i="12" s="1"/>
  <c r="J16" i="12" s="1"/>
  <c r="D19" i="12" s="1"/>
  <c r="B16" i="12"/>
  <c r="E16" i="11"/>
  <c r="F16" i="11" s="1"/>
  <c r="G16" i="11" s="1"/>
  <c r="H16" i="11" s="1"/>
  <c r="I16" i="11" s="1"/>
  <c r="J16" i="11" s="1"/>
  <c r="D19" i="11" s="1"/>
  <c r="B16" i="11"/>
  <c r="A16" i="11"/>
  <c r="E19" i="12" l="1"/>
  <c r="F19" i="12" s="1"/>
  <c r="G19" i="12" s="1"/>
  <c r="H19" i="12" s="1"/>
  <c r="I19" i="12" s="1"/>
  <c r="J19" i="12" s="1"/>
  <c r="D22" i="12" s="1"/>
  <c r="B19" i="12"/>
  <c r="A19" i="12"/>
  <c r="E19" i="11"/>
  <c r="F19" i="11" s="1"/>
  <c r="G19" i="11" s="1"/>
  <c r="H19" i="11" s="1"/>
  <c r="I19" i="11" s="1"/>
  <c r="J19" i="11" s="1"/>
  <c r="D22" i="11" s="1"/>
  <c r="B19" i="11"/>
  <c r="A19" i="11"/>
  <c r="E22" i="12" l="1"/>
  <c r="F22" i="12" s="1"/>
  <c r="G22" i="12" s="1"/>
  <c r="H22" i="12" s="1"/>
  <c r="I22" i="12" s="1"/>
  <c r="J22" i="12" s="1"/>
  <c r="B22" i="12"/>
  <c r="A22" i="12"/>
  <c r="E22" i="11"/>
  <c r="F22" i="11" s="1"/>
  <c r="G22" i="11" s="1"/>
  <c r="H22" i="11" s="1"/>
  <c r="I22" i="11" s="1"/>
  <c r="J22" i="11" s="1"/>
  <c r="B22" i="11"/>
  <c r="A22" i="11"/>
  <c r="J49" i="8" l="1"/>
  <c r="J48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I10" i="8"/>
  <c r="J10" i="8" s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1" i="8"/>
  <c r="C10" i="8" s="1"/>
  <c r="E10" i="8" s="1"/>
  <c r="H20" i="10" l="1"/>
  <c r="H19" i="10"/>
  <c r="H13" i="10"/>
  <c r="H11" i="10"/>
  <c r="H12" i="10"/>
  <c r="H18" i="10"/>
  <c r="H17" i="10"/>
  <c r="H16" i="10"/>
  <c r="H15" i="10"/>
  <c r="H14" i="10"/>
  <c r="A22" i="10"/>
  <c r="H22" i="10" s="1"/>
  <c r="O51" i="8"/>
  <c r="J51" i="8" s="1"/>
  <c r="K51" i="8" s="1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I51" i="8"/>
  <c r="B10" i="8"/>
  <c r="A10" i="8"/>
  <c r="C11" i="8"/>
  <c r="B11" i="8"/>
  <c r="A11" i="8"/>
  <c r="A23" i="10" l="1"/>
  <c r="A24" i="10" s="1"/>
  <c r="C28" i="10"/>
  <c r="C29" i="10" s="1"/>
  <c r="C12" i="8"/>
  <c r="E11" i="8"/>
  <c r="H23" i="10" l="1"/>
  <c r="A25" i="10"/>
  <c r="H24" i="10"/>
  <c r="E12" i="8"/>
  <c r="C13" i="8"/>
  <c r="B12" i="8"/>
  <c r="A12" i="8"/>
  <c r="A26" i="10" l="1"/>
  <c r="H25" i="10"/>
  <c r="B13" i="8"/>
  <c r="E13" i="8"/>
  <c r="C14" i="8"/>
  <c r="A13" i="8"/>
  <c r="A27" i="10" l="1"/>
  <c r="H26" i="10"/>
  <c r="A14" i="8"/>
  <c r="C15" i="8"/>
  <c r="B14" i="8"/>
  <c r="E14" i="8"/>
  <c r="A28" i="10" l="1"/>
  <c r="H27" i="10"/>
  <c r="A15" i="8"/>
  <c r="B15" i="8"/>
  <c r="C16" i="8"/>
  <c r="E15" i="8"/>
  <c r="P31" i="10" l="1"/>
  <c r="H31" i="10" s="1"/>
  <c r="I31" i="10" s="1"/>
  <c r="A29" i="10"/>
  <c r="H29" i="10" s="1"/>
  <c r="H28" i="10"/>
  <c r="C17" i="8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<sst xmlns="http://schemas.openxmlformats.org/spreadsheetml/2006/main" count="299" uniqueCount="69">
  <si>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</si>
  <si>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</si>
  <si>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</si>
  <si>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</si>
  <si>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対象日数</t>
    <rPh sb="0" eb="2">
      <t>タイショウ</t>
    </rPh>
    <rPh sb="2" eb="4">
      <t>ニッスウ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</si>
  <si>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</si>
  <si>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</si>
  <si>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</si>
  <si>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</si>
  <si>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※直前の月曜日</t>
    <rPh sb="1" eb="3">
      <t>チョクゼン</t>
    </rPh>
    <rPh sb="4" eb="7">
      <t>ゲツヨウビ</t>
    </rPh>
    <phoneticPr fontId="7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</si>
  <si>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7"/>
  </si>
  <si>
    <t>備考</t>
    <rPh sb="0" eb="2">
      <t>ビコウ</t>
    </rPh>
    <phoneticPr fontId="7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</si>
  <si>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7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</si>
  <si>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</si>
  <si>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</si>
  <si>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</si>
  <si>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</si>
  <si>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7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</si>
  <si>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</si>
  <si>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</si>
  <si>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</si>
  <si>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</si>
  <si>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</si>
  <si>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</si>
  <si>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</si>
  <si>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1"/>
  </si>
  <si>
    <t>※確認月（初日）</t>
    <rPh sb="1" eb="3">
      <t>カクニン</t>
    </rPh>
    <rPh sb="3" eb="4">
      <t>ツキ</t>
    </rPh>
    <rPh sb="5" eb="7">
      <t>ショニチ</t>
    </rPh>
    <phoneticPr fontId="1"/>
  </si>
  <si>
    <t>計　画</t>
    <rPh sb="0" eb="1">
      <t>ケイ</t>
    </rPh>
    <rPh sb="2" eb="3">
      <t>ガ</t>
    </rPh>
    <phoneticPr fontId="1"/>
  </si>
  <si>
    <t>実　施</t>
    <rPh sb="0" eb="1">
      <t>ジツ</t>
    </rPh>
    <rPh sb="2" eb="3">
      <t>シ</t>
    </rPh>
    <phoneticPr fontId="1"/>
  </si>
  <si>
    <t>（空欄）</t>
    <rPh sb="1" eb="3">
      <t>クウラン</t>
    </rPh>
    <phoneticPr fontId="1"/>
  </si>
  <si>
    <t>対象期間</t>
    <rPh sb="0" eb="2">
      <t>タイショウ</t>
    </rPh>
    <rPh sb="2" eb="4">
      <t>キカン</t>
    </rPh>
    <phoneticPr fontId="1"/>
  </si>
  <si>
    <t>作業</t>
    <rPh sb="0" eb="2">
      <t>サギョウ</t>
    </rPh>
    <phoneticPr fontId="1"/>
  </si>
  <si>
    <t>作業日</t>
    <rPh sb="0" eb="2">
      <t>サギョウ</t>
    </rPh>
    <rPh sb="2" eb="3">
      <t>ビ</t>
    </rPh>
    <phoneticPr fontId="1"/>
  </si>
  <si>
    <t>休</t>
    <rPh sb="0" eb="1">
      <t>ヤス</t>
    </rPh>
    <phoneticPr fontId="1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</si>
  <si>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1"/>
  </si>
  <si>
    <t>閉所</t>
    <rPh sb="0" eb="2">
      <t>ヘイショ</t>
    </rPh>
    <phoneticPr fontId="1"/>
  </si>
  <si>
    <t>現場閉所日</t>
    <rPh sb="0" eb="2">
      <t>ゲンバ</t>
    </rPh>
    <rPh sb="2" eb="5">
      <t>ヘイショビ</t>
    </rPh>
    <phoneticPr fontId="1"/>
  </si>
  <si>
    <t>－</t>
    <phoneticPr fontId="1"/>
  </si>
  <si>
    <t>対象期間外</t>
    <rPh sb="0" eb="2">
      <t>タイショウ</t>
    </rPh>
    <rPh sb="2" eb="5">
      <t>キカンガイ</t>
    </rPh>
    <phoneticPr fontId="1"/>
  </si>
  <si>
    <t>雨天</t>
    <rPh sb="0" eb="2">
      <t>ウテン</t>
    </rPh>
    <phoneticPr fontId="1"/>
  </si>
  <si>
    <t>予定外閉所日</t>
    <rPh sb="0" eb="2">
      <t>ヨテイ</t>
    </rPh>
    <rPh sb="2" eb="3">
      <t>ガイ</t>
    </rPh>
    <rPh sb="3" eb="6">
      <t>ヘイショビ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</si>
  <si>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</si>
  <si>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</si>
  <si>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</si>
  <si>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</si>
  <si>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</si>
  <si>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</si>
  <si>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</si>
  <si>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1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</si>
  <si>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1"/>
  </si>
  <si>
    <t>備考</t>
    <rPh sb="0" eb="2">
      <t>ビコウ</t>
    </rPh>
    <phoneticPr fontId="1"/>
  </si>
  <si>
    <t>月単位判定</t>
    <rPh sb="0" eb="1">
      <t>ツキ</t>
    </rPh>
    <rPh sb="1" eb="3">
      <t>タンイ</t>
    </rPh>
    <rPh sb="3" eb="5">
      <t>ハンテイ</t>
    </rPh>
    <phoneticPr fontId="1"/>
  </si>
  <si>
    <t>対象日</t>
    <rPh sb="0" eb="2">
      <t>タイショウ</t>
    </rPh>
    <rPh sb="2" eb="3">
      <t>ニチ</t>
    </rPh>
    <phoneticPr fontId="1"/>
  </si>
  <si>
    <t>閉所日</t>
    <rPh sb="0" eb="3">
      <t>ヘイショビ</t>
    </rPh>
    <phoneticPr fontId="1"/>
  </si>
  <si>
    <t>日付</t>
    <rPh sb="0" eb="2">
      <t>ヒヅケ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</si>
  <si>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</si>
  <si>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</si>
  <si>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1"/>
  </si>
  <si>
    <t>①</t>
    <phoneticPr fontId="1"/>
  </si>
  <si>
    <t>月単位対象日数：</t>
    <rPh sb="0" eb="3">
      <t>ツキタンイ</t>
    </rPh>
    <rPh sb="3" eb="5">
      <t>タイショウ</t>
    </rPh>
    <rPh sb="5" eb="7">
      <t>ニッスウ</t>
    </rPh>
    <phoneticPr fontId="1"/>
  </si>
  <si>
    <t>②</t>
    <phoneticPr fontId="1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</si>
  <si>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1"/>
  </si>
  <si>
    <t>③</t>
    <phoneticPr fontId="1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</si>
  <si>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1"/>
  </si>
  <si>
    <t>※月単位判定：</t>
    <rPh sb="1" eb="2">
      <t>ツキ</t>
    </rPh>
    <rPh sb="2" eb="4">
      <t>タンイ</t>
    </rPh>
    <rPh sb="4" eb="6">
      <t>ハンテイ</t>
    </rPh>
    <phoneticPr fontId="1"/>
  </si>
  <si>
    <t>災害対応のため</t>
    <rPh sb="0" eb="2">
      <t>サイガイ</t>
    </rPh>
    <rPh sb="2" eb="4">
      <t>タイオウ</t>
    </rPh>
    <phoneticPr fontId="1"/>
  </si>
  <si>
    <t>－</t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</si>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</sst>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General&quot;週目&quot;"/>
    <numFmt numFmtId="178" formatCode="General&quot;月&quot;"/>
    <numFmt numFmtId="179" formatCode="yyyy"/>
    <numFmt numFmtId="180" formatCode="m"/>
    <numFmt numFmtId="181" formatCode="m&quot;月&quot;d&quot;日&quot;;@"/>
    <numFmt numFmtId="182" formatCode="m/d"/>
    <numFmt numFmtId="183" formatCode="General&quot;日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98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81" fontId="8" fillId="0" borderId="3" xfId="2" applyNumberFormat="1" applyFont="1" applyBorder="1" applyAlignment="1">
      <alignment horizontal="center" vertical="center"/>
    </xf>
    <xf numFmtId="181" fontId="8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 shrinkToFit="1"/>
    </xf>
    <xf numFmtId="0" fontId="8" fillId="3" borderId="2" xfId="2" applyFont="1" applyFill="1" applyBorder="1" applyAlignment="1">
      <alignment horizontal="center" vertical="center"/>
    </xf>
    <xf numFmtId="14" fontId="8" fillId="3" borderId="13" xfId="2" applyNumberFormat="1" applyFont="1" applyFill="1" applyBorder="1" applyAlignment="1">
      <alignment horizontal="center"/>
    </xf>
    <xf numFmtId="179" fontId="6" fillId="0" borderId="3" xfId="2" applyNumberFormat="1" applyFont="1" applyBorder="1" applyAlignment="1">
      <alignment horizontal="right" vertical="center"/>
    </xf>
    <xf numFmtId="180" fontId="6" fillId="0" borderId="4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 shrinkToFit="1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4" fontId="0" fillId="3" borderId="15" xfId="0" applyNumberForma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11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3" fillId="0" borderId="12" xfId="0" applyNumberFormat="1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178" fontId="0" fillId="0" borderId="16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82" fontId="3" fillId="0" borderId="18" xfId="0" applyNumberFormat="1" applyFont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178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3" fontId="0" fillId="0" borderId="0" xfId="0" applyNumberFormat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</cellXfs>
  <cellStyles count="3">
    <cellStyle name="パーセント" xfId="1" builtinId="5"/>
    <cellStyle name="標準" xfId="0" builtinId="0"/>
    <cellStyle name="標準 6" xfId="2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1021080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1028509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1021270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1021842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Normal="100" zoomScaleSheetLayoutView="100" workbookViewId="0">
      <pane ySplit="9" topLeftCell="A10" activePane="bottomLeft" state="frozen"/>
      <selection pane="bottomLeft" activeCell="K5" sqref="K5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ht="16.149999999999999" customHeight="1" thickBot="1" x14ac:dyDescent="0.2">
      <c r="A1" s="1" t="s">
        <v>12</v>
      </c>
      <c r="G1" s="2"/>
      <c r="H1" s="14"/>
      <c r="I1" s="14"/>
      <c r="J1" s="14"/>
      <c r="K1" s="6" t="s">
        <v>14</v>
      </c>
      <c r="L1" s="19">
        <v>46113</v>
      </c>
      <c r="O1" s="14" t="s">
        <v>9</v>
      </c>
      <c r="P1" s="4">
        <f>L1-WEEKDAY(L1,3)</f>
        <v>46111</v>
      </c>
    </row>
    <row r="2" spans="1:16" ht="16.149999999999999" customHeight="1" thickBot="1" x14ac:dyDescent="0.2">
      <c r="A2" s="1"/>
      <c r="G2" s="14"/>
      <c r="K2" s="6" t="s">
        <v>18</v>
      </c>
      <c r="L2" s="19">
        <v>46477</v>
      </c>
    </row>
    <row r="3" spans="1:16" ht="16.5" customHeight="1" x14ac:dyDescent="0.15">
      <c r="A3" s="29" t="s">
        <v>0</v>
      </c>
      <c r="B3" s="29"/>
      <c r="C3" s="24"/>
      <c r="D3" s="25"/>
      <c r="E3" s="24"/>
      <c r="F3" s="24"/>
      <c r="G3" s="24"/>
      <c r="H3" s="24"/>
      <c r="I3" s="24"/>
      <c r="J3" s="7"/>
      <c r="L3" s="3"/>
    </row>
    <row r="4" spans="1:16" ht="16.5" customHeight="1" x14ac:dyDescent="0.15">
      <c r="A4" s="30" t="s">
        <v>24</v>
      </c>
      <c r="B4" s="30"/>
      <c r="C4" s="26"/>
      <c r="D4" s="27"/>
      <c r="E4" s="26"/>
      <c r="F4" s="26"/>
      <c r="G4" s="26"/>
      <c r="H4" s="26"/>
      <c r="I4" s="26"/>
      <c r="J4" s="7"/>
      <c r="K4" s="7"/>
      <c r="L4" s="3"/>
    </row>
    <row r="5" spans="1:16" ht="16.5" customHeight="1" x14ac:dyDescent="0.15">
      <c r="A5" s="30" t="s">
        <v>1</v>
      </c>
      <c r="B5" s="30"/>
      <c r="C5" s="26"/>
      <c r="D5" s="27"/>
      <c r="E5" s="26"/>
      <c r="F5" s="26"/>
      <c r="G5" s="26"/>
      <c r="H5" s="26"/>
      <c r="I5" s="26"/>
      <c r="J5" s="7"/>
      <c r="K5" s="7"/>
      <c r="L5" s="3"/>
    </row>
    <row r="6" spans="1:16" ht="16.5" customHeight="1" x14ac:dyDescent="0.15">
      <c r="A6" s="30" t="s">
        <v>3</v>
      </c>
      <c r="B6" s="30"/>
      <c r="C6" s="26"/>
      <c r="D6" s="27"/>
      <c r="E6" s="26"/>
      <c r="F6" s="26"/>
      <c r="G6" s="26"/>
      <c r="H6" s="26"/>
      <c r="I6" s="26"/>
      <c r="J6" s="7"/>
      <c r="K6" s="7"/>
      <c r="L6" s="3"/>
    </row>
    <row r="7" spans="1:16" ht="16.5" customHeight="1" x14ac:dyDescent="0.15">
      <c r="A7" s="1"/>
    </row>
    <row r="8" spans="1:16" ht="16.5" customHeight="1" x14ac:dyDescent="0.15">
      <c r="A8" s="31" t="s">
        <v>19</v>
      </c>
      <c r="B8" s="32"/>
      <c r="C8" s="32"/>
      <c r="D8" s="32"/>
      <c r="E8" s="39" t="s">
        <v>4</v>
      </c>
      <c r="F8" s="35" t="s">
        <v>6</v>
      </c>
      <c r="G8" s="35" t="s">
        <v>5</v>
      </c>
      <c r="H8" s="35" t="s">
        <v>20</v>
      </c>
      <c r="I8" s="31" t="s">
        <v>11</v>
      </c>
      <c r="J8" s="32"/>
      <c r="K8" s="32"/>
      <c r="L8" s="37"/>
    </row>
    <row r="9" spans="1:16" ht="16.5" customHeight="1" x14ac:dyDescent="0.15">
      <c r="A9" s="33"/>
      <c r="B9" s="34"/>
      <c r="C9" s="34"/>
      <c r="D9" s="34"/>
      <c r="E9" s="40"/>
      <c r="F9" s="35"/>
      <c r="G9" s="35"/>
      <c r="H9" s="35"/>
      <c r="I9" s="33"/>
      <c r="J9" s="34"/>
      <c r="K9" s="34"/>
      <c r="L9" s="38"/>
    </row>
    <row r="10" spans="1:16" ht="17.100000000000001" customHeight="1" x14ac:dyDescent="0.15">
      <c r="A10" s="20">
        <f>L1</f>
        <v>46113</v>
      </c>
      <c r="B10" s="22" t="s">
        <v>22</v>
      </c>
      <c r="C10" s="21">
        <f>L1</f>
        <v>46113</v>
      </c>
      <c r="D10" s="5" t="s">
        <v>23</v>
      </c>
      <c r="E10" s="18"/>
      <c r="F10" s="18"/>
      <c r="G10" s="11" t="str">
        <f t="shared" ref="G10:G29" si="0">IF(E10=0,"",F10/E10)</f>
        <v/>
      </c>
      <c r="H10" s="10" t="str">
        <f>IF(A10="","",IF(G10&gt;=0.285,"○","×"))</f>
        <v>○</v>
      </c>
      <c r="I10" s="12"/>
      <c r="J10" s="5"/>
      <c r="K10" s="5"/>
      <c r="L10" s="23"/>
    </row>
    <row r="11" spans="1:16" ht="17.100000000000001" customHeight="1" x14ac:dyDescent="0.15">
      <c r="A11" s="20">
        <f t="shared" ref="A11:A29" si="1">IF(A10&gt;L$2,"",EDATE(A10,1))</f>
        <v>46143</v>
      </c>
      <c r="B11" s="22" t="s">
        <v>22</v>
      </c>
      <c r="C11" s="21">
        <f t="shared" ref="C11:C29" si="2">IF(C10&gt;L$2,"",EDATE(A10,1))</f>
        <v>46143</v>
      </c>
      <c r="D11" s="5" t="s">
        <v>23</v>
      </c>
      <c r="E11" s="18"/>
      <c r="F11" s="18"/>
      <c r="G11" s="11" t="str">
        <f t="shared" si="0"/>
        <v/>
      </c>
      <c r="H11" s="10" t="str">
        <f t="shared" ref="H11:H29" si="3">IF(A11="","",IF(G11&gt;=0.285,"○","×"))</f>
        <v>○</v>
      </c>
      <c r="I11" s="12"/>
      <c r="J11" s="5"/>
      <c r="K11" s="5"/>
      <c r="L11" s="23"/>
    </row>
    <row r="12" spans="1:16" ht="17.100000000000001" customHeight="1" x14ac:dyDescent="0.15">
      <c r="A12" s="20">
        <f t="shared" si="1"/>
        <v>46174</v>
      </c>
      <c r="B12" s="22" t="s">
        <v>22</v>
      </c>
      <c r="C12" s="21">
        <f t="shared" si="2"/>
        <v>46174</v>
      </c>
      <c r="D12" s="5" t="s">
        <v>23</v>
      </c>
      <c r="E12" s="18"/>
      <c r="F12" s="18"/>
      <c r="G12" s="11" t="str">
        <f t="shared" si="0"/>
        <v/>
      </c>
      <c r="H12" s="10" t="str">
        <f t="shared" si="3"/>
        <v>○</v>
      </c>
      <c r="I12" s="12"/>
      <c r="J12" s="5"/>
      <c r="K12" s="5"/>
      <c r="L12" s="23"/>
    </row>
    <row r="13" spans="1:16" ht="17.100000000000001" customHeight="1" x14ac:dyDescent="0.15">
      <c r="A13" s="20">
        <f t="shared" si="1"/>
        <v>46204</v>
      </c>
      <c r="B13" s="22" t="s">
        <v>22</v>
      </c>
      <c r="C13" s="21">
        <f t="shared" si="2"/>
        <v>46204</v>
      </c>
      <c r="D13" s="5" t="s">
        <v>23</v>
      </c>
      <c r="E13" s="18"/>
      <c r="F13" s="18"/>
      <c r="G13" s="11" t="str">
        <f t="shared" si="0"/>
        <v/>
      </c>
      <c r="H13" s="10" t="str">
        <f t="shared" si="3"/>
        <v>○</v>
      </c>
      <c r="I13" s="12"/>
      <c r="J13" s="5"/>
      <c r="K13" s="5"/>
      <c r="L13" s="23"/>
    </row>
    <row r="14" spans="1:16" ht="17.100000000000001" customHeight="1" x14ac:dyDescent="0.15">
      <c r="A14" s="20">
        <f t="shared" si="1"/>
        <v>46235</v>
      </c>
      <c r="B14" s="22" t="s">
        <v>22</v>
      </c>
      <c r="C14" s="21">
        <f t="shared" si="2"/>
        <v>46235</v>
      </c>
      <c r="D14" s="5" t="s">
        <v>23</v>
      </c>
      <c r="E14" s="18"/>
      <c r="F14" s="18"/>
      <c r="G14" s="11" t="str">
        <f t="shared" si="0"/>
        <v/>
      </c>
      <c r="H14" s="10" t="str">
        <f t="shared" si="3"/>
        <v>○</v>
      </c>
      <c r="I14" s="12"/>
      <c r="J14" s="5"/>
      <c r="K14" s="5"/>
      <c r="L14" s="23"/>
    </row>
    <row r="15" spans="1:16" ht="17.100000000000001" customHeight="1" x14ac:dyDescent="0.15">
      <c r="A15" s="20">
        <f t="shared" si="1"/>
        <v>46266</v>
      </c>
      <c r="B15" s="22" t="s">
        <v>22</v>
      </c>
      <c r="C15" s="21">
        <f t="shared" si="2"/>
        <v>46266</v>
      </c>
      <c r="D15" s="5" t="s">
        <v>23</v>
      </c>
      <c r="E15" s="18"/>
      <c r="F15" s="18"/>
      <c r="G15" s="11" t="str">
        <f t="shared" si="0"/>
        <v/>
      </c>
      <c r="H15" s="10" t="str">
        <f t="shared" si="3"/>
        <v>○</v>
      </c>
      <c r="I15" s="12"/>
      <c r="J15" s="5"/>
      <c r="K15" s="5"/>
      <c r="L15" s="23"/>
    </row>
    <row r="16" spans="1:16" ht="17.100000000000001" customHeight="1" x14ac:dyDescent="0.15">
      <c r="A16" s="20">
        <f t="shared" si="1"/>
        <v>46296</v>
      </c>
      <c r="B16" s="22" t="s">
        <v>22</v>
      </c>
      <c r="C16" s="21">
        <f t="shared" si="2"/>
        <v>46296</v>
      </c>
      <c r="D16" s="5" t="s">
        <v>23</v>
      </c>
      <c r="E16" s="18"/>
      <c r="F16" s="18"/>
      <c r="G16" s="11" t="str">
        <f t="shared" si="0"/>
        <v/>
      </c>
      <c r="H16" s="10" t="str">
        <f t="shared" si="3"/>
        <v>○</v>
      </c>
      <c r="I16" s="12"/>
      <c r="J16" s="5"/>
      <c r="K16" s="5"/>
      <c r="L16" s="23"/>
    </row>
    <row r="17" spans="1:16" ht="17.100000000000001" customHeight="1" x14ac:dyDescent="0.15">
      <c r="A17" s="20">
        <f t="shared" si="1"/>
        <v>46327</v>
      </c>
      <c r="B17" s="22" t="s">
        <v>22</v>
      </c>
      <c r="C17" s="21">
        <f t="shared" si="2"/>
        <v>46327</v>
      </c>
      <c r="D17" s="5" t="s">
        <v>23</v>
      </c>
      <c r="E17" s="18"/>
      <c r="F17" s="18"/>
      <c r="G17" s="11" t="str">
        <f t="shared" si="0"/>
        <v/>
      </c>
      <c r="H17" s="10" t="str">
        <f t="shared" si="3"/>
        <v>○</v>
      </c>
      <c r="I17" s="12"/>
      <c r="J17" s="5"/>
      <c r="K17" s="5"/>
      <c r="L17" s="23"/>
    </row>
    <row r="18" spans="1:16" ht="17.100000000000001" customHeight="1" x14ac:dyDescent="0.15">
      <c r="A18" s="20">
        <f t="shared" si="1"/>
        <v>46357</v>
      </c>
      <c r="B18" s="22" t="s">
        <v>22</v>
      </c>
      <c r="C18" s="21">
        <f t="shared" si="2"/>
        <v>46357</v>
      </c>
      <c r="D18" s="5" t="s">
        <v>23</v>
      </c>
      <c r="E18" s="18"/>
      <c r="F18" s="18"/>
      <c r="G18" s="11" t="str">
        <f t="shared" si="0"/>
        <v/>
      </c>
      <c r="H18" s="10" t="str">
        <f t="shared" si="3"/>
        <v>○</v>
      </c>
      <c r="I18" s="12"/>
      <c r="J18" s="5"/>
      <c r="K18" s="5"/>
      <c r="L18" s="23"/>
    </row>
    <row r="19" spans="1:16" ht="17.100000000000001" customHeight="1" x14ac:dyDescent="0.15">
      <c r="A19" s="20">
        <f t="shared" si="1"/>
        <v>46388</v>
      </c>
      <c r="B19" s="22" t="s">
        <v>22</v>
      </c>
      <c r="C19" s="21">
        <f t="shared" si="2"/>
        <v>46388</v>
      </c>
      <c r="D19" s="5" t="s">
        <v>23</v>
      </c>
      <c r="E19" s="18"/>
      <c r="F19" s="18"/>
      <c r="G19" s="11" t="str">
        <f t="shared" si="0"/>
        <v/>
      </c>
      <c r="H19" s="10" t="str">
        <f t="shared" si="3"/>
        <v>○</v>
      </c>
      <c r="I19" s="12"/>
      <c r="J19" s="5"/>
      <c r="K19" s="5"/>
      <c r="L19" s="23"/>
    </row>
    <row r="20" spans="1:16" ht="17.100000000000001" customHeight="1" x14ac:dyDescent="0.15">
      <c r="A20" s="20">
        <f t="shared" si="1"/>
        <v>46419</v>
      </c>
      <c r="B20" s="22" t="s">
        <v>22</v>
      </c>
      <c r="C20" s="21">
        <f t="shared" si="2"/>
        <v>46419</v>
      </c>
      <c r="D20" s="5" t="s">
        <v>23</v>
      </c>
      <c r="E20" s="18"/>
      <c r="F20" s="18"/>
      <c r="G20" s="11" t="str">
        <f t="shared" si="0"/>
        <v/>
      </c>
      <c r="H20" s="10" t="str">
        <f t="shared" si="3"/>
        <v>○</v>
      </c>
      <c r="I20" s="12"/>
      <c r="J20" s="5"/>
      <c r="K20" s="5"/>
      <c r="L20" s="23"/>
    </row>
    <row r="21" spans="1:16" ht="17.100000000000001" customHeight="1" x14ac:dyDescent="0.15">
      <c r="A21" s="20">
        <f t="shared" si="1"/>
        <v>46447</v>
      </c>
      <c r="B21" s="22" t="s">
        <v>22</v>
      </c>
      <c r="C21" s="21">
        <f t="shared" si="2"/>
        <v>46447</v>
      </c>
      <c r="D21" s="5" t="s">
        <v>23</v>
      </c>
      <c r="E21" s="18"/>
      <c r="F21" s="18"/>
      <c r="G21" s="11" t="str">
        <f t="shared" si="0"/>
        <v/>
      </c>
      <c r="H21" s="10" t="str">
        <f t="shared" si="3"/>
        <v>○</v>
      </c>
      <c r="I21" s="12"/>
      <c r="J21" s="5"/>
      <c r="K21" s="5"/>
      <c r="L21" s="23"/>
    </row>
    <row r="22" spans="1:16" ht="17.100000000000001" customHeight="1" x14ac:dyDescent="0.15">
      <c r="A22" s="20">
        <f>IF(A21&gt;L$2,"",EDATE(A21,1))</f>
        <v>46478</v>
      </c>
      <c r="B22" s="22" t="s">
        <v>22</v>
      </c>
      <c r="C22" s="21">
        <f t="shared" si="2"/>
        <v>46478</v>
      </c>
      <c r="D22" s="5" t="s">
        <v>23</v>
      </c>
      <c r="E22" s="18"/>
      <c r="F22" s="18"/>
      <c r="G22" s="11" t="str">
        <f t="shared" si="0"/>
        <v/>
      </c>
      <c r="H22" s="10" t="str">
        <f t="shared" si="3"/>
        <v>○</v>
      </c>
      <c r="I22" s="12"/>
      <c r="J22" s="5"/>
      <c r="K22" s="5"/>
      <c r="L22" s="23"/>
    </row>
    <row r="23" spans="1:16" ht="17.100000000000001" customHeight="1" x14ac:dyDescent="0.15">
      <c r="A23" s="20" t="str">
        <f t="shared" si="1"/>
        <v/>
      </c>
      <c r="B23" s="22" t="s">
        <v>22</v>
      </c>
      <c r="C23" s="21" t="str">
        <f t="shared" si="2"/>
        <v/>
      </c>
      <c r="D23" s="5" t="s">
        <v>23</v>
      </c>
      <c r="E23" s="18"/>
      <c r="F23" s="18"/>
      <c r="G23" s="11" t="str">
        <f t="shared" si="0"/>
        <v/>
      </c>
      <c r="H23" s="10" t="str">
        <f t="shared" si="3"/>
        <v/>
      </c>
      <c r="I23" s="12"/>
      <c r="J23" s="5"/>
      <c r="K23" s="5"/>
      <c r="L23" s="23"/>
    </row>
    <row r="24" spans="1:16" ht="17.100000000000001" customHeight="1" x14ac:dyDescent="0.15">
      <c r="A24" s="20" t="str">
        <f t="shared" si="1"/>
        <v/>
      </c>
      <c r="B24" s="22" t="s">
        <v>22</v>
      </c>
      <c r="C24" s="21" t="str">
        <f t="shared" si="2"/>
        <v/>
      </c>
      <c r="D24" s="5" t="s">
        <v>23</v>
      </c>
      <c r="E24" s="18"/>
      <c r="F24" s="18"/>
      <c r="G24" s="11" t="str">
        <f t="shared" si="0"/>
        <v/>
      </c>
      <c r="H24" s="10" t="str">
        <f t="shared" si="3"/>
        <v/>
      </c>
      <c r="I24" s="12"/>
      <c r="J24" s="5"/>
      <c r="K24" s="5"/>
      <c r="L24" s="23"/>
    </row>
    <row r="25" spans="1:16" ht="17.100000000000001" customHeight="1" x14ac:dyDescent="0.15">
      <c r="A25" s="20" t="str">
        <f t="shared" si="1"/>
        <v/>
      </c>
      <c r="B25" s="22" t="s">
        <v>22</v>
      </c>
      <c r="C25" s="21" t="str">
        <f t="shared" si="2"/>
        <v/>
      </c>
      <c r="D25" s="5" t="s">
        <v>23</v>
      </c>
      <c r="E25" s="18"/>
      <c r="F25" s="18"/>
      <c r="G25" s="11" t="str">
        <f t="shared" si="0"/>
        <v/>
      </c>
      <c r="H25" s="10" t="str">
        <f t="shared" si="3"/>
        <v/>
      </c>
      <c r="I25" s="12"/>
      <c r="J25" s="5"/>
      <c r="K25" s="5"/>
      <c r="L25" s="23"/>
    </row>
    <row r="26" spans="1:16" ht="17.100000000000001" customHeight="1" x14ac:dyDescent="0.15">
      <c r="A26" s="20" t="str">
        <f t="shared" si="1"/>
        <v/>
      </c>
      <c r="B26" s="22" t="s">
        <v>22</v>
      </c>
      <c r="C26" s="21" t="str">
        <f t="shared" si="2"/>
        <v/>
      </c>
      <c r="D26" s="5" t="s">
        <v>23</v>
      </c>
      <c r="E26" s="18"/>
      <c r="F26" s="18"/>
      <c r="G26" s="11" t="str">
        <f t="shared" si="0"/>
        <v/>
      </c>
      <c r="H26" s="10" t="str">
        <f t="shared" si="3"/>
        <v/>
      </c>
      <c r="I26" s="12"/>
      <c r="J26" s="5"/>
      <c r="K26" s="5"/>
      <c r="L26" s="23"/>
    </row>
    <row r="27" spans="1:16" ht="17.100000000000001" customHeight="1" x14ac:dyDescent="0.15">
      <c r="A27" s="20" t="str">
        <f t="shared" si="1"/>
        <v/>
      </c>
      <c r="B27" s="22" t="s">
        <v>22</v>
      </c>
      <c r="C27" s="21" t="str">
        <f t="shared" si="2"/>
        <v/>
      </c>
      <c r="D27" s="5" t="s">
        <v>23</v>
      </c>
      <c r="E27" s="18"/>
      <c r="F27" s="18"/>
      <c r="G27" s="11" t="str">
        <f t="shared" si="0"/>
        <v/>
      </c>
      <c r="H27" s="10" t="str">
        <f t="shared" si="3"/>
        <v/>
      </c>
      <c r="I27" s="12"/>
      <c r="J27" s="5"/>
      <c r="K27" s="5"/>
      <c r="L27" s="23"/>
    </row>
    <row r="28" spans="1:16" ht="17.100000000000001" customHeight="1" x14ac:dyDescent="0.15">
      <c r="A28" s="20" t="str">
        <f t="shared" si="1"/>
        <v/>
      </c>
      <c r="B28" s="22" t="s">
        <v>22</v>
      </c>
      <c r="C28" s="21" t="str">
        <f>IF(C27&gt;L$2,"",EDATE(A27,1))</f>
        <v/>
      </c>
      <c r="D28" s="5" t="s">
        <v>23</v>
      </c>
      <c r="E28" s="18"/>
      <c r="F28" s="18"/>
      <c r="G28" s="11" t="str">
        <f t="shared" si="0"/>
        <v/>
      </c>
      <c r="H28" s="10" t="str">
        <f t="shared" si="3"/>
        <v/>
      </c>
      <c r="I28" s="12"/>
      <c r="J28" s="5"/>
      <c r="K28" s="5"/>
      <c r="L28" s="23"/>
    </row>
    <row r="29" spans="1:16" ht="17.100000000000001" customHeight="1" x14ac:dyDescent="0.15">
      <c r="A29" s="20" t="str">
        <f t="shared" si="1"/>
        <v/>
      </c>
      <c r="B29" s="22" t="s">
        <v>22</v>
      </c>
      <c r="C29" s="21" t="str">
        <f t="shared" si="2"/>
        <v/>
      </c>
      <c r="D29" s="5" t="s">
        <v>23</v>
      </c>
      <c r="E29" s="18"/>
      <c r="F29" s="18"/>
      <c r="G29" s="11" t="str">
        <f t="shared" si="0"/>
        <v/>
      </c>
      <c r="H29" s="10" t="str">
        <f t="shared" si="3"/>
        <v/>
      </c>
      <c r="I29" s="12"/>
      <c r="J29" s="5"/>
      <c r="K29" s="5"/>
      <c r="L29" s="23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36" t="s">
        <v>17</v>
      </c>
      <c r="B31" s="30"/>
      <c r="C31" s="30"/>
      <c r="D31" s="30"/>
      <c r="E31" s="13">
        <f>SUM(E10:E29)</f>
        <v>0</v>
      </c>
      <c r="F31" s="13">
        <f>SUM(F10:F29)</f>
        <v>0</v>
      </c>
      <c r="G31" s="11" t="str">
        <f>IF(E31=0,"",F31/E31)</f>
        <v/>
      </c>
      <c r="H31" s="13" t="str">
        <f>IF(P31&gt;0,"×","○")</f>
        <v>○</v>
      </c>
      <c r="I31" s="36" t="str">
        <f>IF(H31="○","月単位週休２日達成",IF(G31&gt;28.5%,"通期の週休２日達成","週休２日未達成"))</f>
        <v>月単位週休２日達成</v>
      </c>
      <c r="J31" s="30"/>
      <c r="K31" s="30"/>
      <c r="L31" s="41"/>
      <c r="O31" s="14" t="s">
        <v>21</v>
      </c>
      <c r="P31" s="2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J5" sqref="J5"/>
    </sheetView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ht="16.149999999999999" customHeight="1" thickBot="1" x14ac:dyDescent="0.2">
      <c r="A1" s="1" t="s">
        <v>10</v>
      </c>
      <c r="I1" s="2"/>
      <c r="J1" s="6" t="s">
        <v>14</v>
      </c>
      <c r="K1" s="19">
        <v>46113</v>
      </c>
      <c r="N1" s="14" t="s">
        <v>9</v>
      </c>
      <c r="O1" s="4">
        <f>K1-WEEKDAY(K1,3)</f>
        <v>46111</v>
      </c>
    </row>
    <row r="2" spans="1:15" ht="16.149999999999999" customHeight="1" x14ac:dyDescent="0.15">
      <c r="A2" s="1"/>
      <c r="I2" s="14"/>
    </row>
    <row r="3" spans="1:15" ht="16.5" customHeight="1" x14ac:dyDescent="0.15">
      <c r="A3" s="29" t="s">
        <v>0</v>
      </c>
      <c r="B3" s="29"/>
      <c r="C3" s="24"/>
      <c r="D3" s="25"/>
      <c r="E3" s="24"/>
      <c r="F3" s="24"/>
      <c r="G3" s="24"/>
      <c r="H3" s="24"/>
      <c r="I3" s="7"/>
      <c r="J3" s="7"/>
      <c r="K3" s="3"/>
    </row>
    <row r="4" spans="1:15" ht="16.5" customHeight="1" x14ac:dyDescent="0.15">
      <c r="A4" s="30" t="s">
        <v>24</v>
      </c>
      <c r="B4" s="30"/>
      <c r="C4" s="26"/>
      <c r="D4" s="27"/>
      <c r="E4" s="26"/>
      <c r="F4" s="26"/>
      <c r="G4" s="26"/>
      <c r="H4" s="26"/>
      <c r="I4" s="7"/>
      <c r="J4" s="7"/>
      <c r="K4" s="3"/>
    </row>
    <row r="5" spans="1:15" ht="16.5" customHeight="1" x14ac:dyDescent="0.15">
      <c r="A5" s="30" t="s">
        <v>1</v>
      </c>
      <c r="B5" s="30"/>
      <c r="C5" s="26"/>
      <c r="D5" s="27"/>
      <c r="E5" s="26"/>
      <c r="F5" s="26"/>
      <c r="G5" s="26"/>
      <c r="H5" s="26"/>
      <c r="I5" s="7"/>
      <c r="J5" s="7"/>
      <c r="K5" s="3"/>
    </row>
    <row r="6" spans="1:15" ht="16.5" customHeight="1" x14ac:dyDescent="0.15">
      <c r="A6" s="30" t="s">
        <v>2</v>
      </c>
      <c r="B6" s="30"/>
      <c r="C6" s="26"/>
      <c r="D6" s="27"/>
      <c r="E6" s="26"/>
      <c r="F6" s="26"/>
      <c r="G6" s="26"/>
      <c r="H6" s="26"/>
      <c r="I6" s="7"/>
      <c r="J6" s="7"/>
      <c r="K6" s="3"/>
    </row>
    <row r="7" spans="1:15" ht="16.5" customHeight="1" x14ac:dyDescent="0.15">
      <c r="A7" s="1"/>
    </row>
    <row r="8" spans="1:15" ht="16.5" customHeight="1" x14ac:dyDescent="0.15">
      <c r="A8" s="31" t="s">
        <v>7</v>
      </c>
      <c r="B8" s="32"/>
      <c r="C8" s="32"/>
      <c r="D8" s="32"/>
      <c r="E8" s="37"/>
      <c r="F8" s="39" t="s">
        <v>4</v>
      </c>
      <c r="G8" s="35" t="s">
        <v>13</v>
      </c>
      <c r="H8" s="35" t="s">
        <v>6</v>
      </c>
      <c r="I8" s="35" t="s">
        <v>5</v>
      </c>
      <c r="J8" s="35" t="s">
        <v>15</v>
      </c>
      <c r="K8" s="42" t="s">
        <v>11</v>
      </c>
    </row>
    <row r="9" spans="1:15" ht="16.5" customHeight="1" x14ac:dyDescent="0.15">
      <c r="A9" s="33"/>
      <c r="B9" s="34"/>
      <c r="C9" s="34"/>
      <c r="D9" s="34"/>
      <c r="E9" s="38"/>
      <c r="F9" s="40"/>
      <c r="G9" s="35"/>
      <c r="H9" s="35"/>
      <c r="I9" s="35"/>
      <c r="J9" s="35"/>
      <c r="K9" s="43"/>
    </row>
    <row r="10" spans="1:15" ht="17.100000000000001" customHeight="1" x14ac:dyDescent="0.15">
      <c r="A10" s="8">
        <f t="shared" ref="A10:A49" si="0">MONTH(C10)</f>
        <v>3</v>
      </c>
      <c r="B10" s="9">
        <f t="shared" ref="B10:B49" si="1">WEEKNUM(C10,2)-WEEKNUM(DATE(YEAR(C10),MONTH(C10),1),2)+1</f>
        <v>6</v>
      </c>
      <c r="C10" s="15">
        <f>O1</f>
        <v>46111</v>
      </c>
      <c r="D10" s="5" t="s">
        <v>8</v>
      </c>
      <c r="E10" s="16">
        <f>C10+6</f>
        <v>46117</v>
      </c>
      <c r="F10" s="18"/>
      <c r="G10" s="18"/>
      <c r="H10" s="18"/>
      <c r="I10" s="11" t="str">
        <f>IF(F10=0,"",H10/F10)</f>
        <v/>
      </c>
      <c r="J10" s="10" t="str">
        <f>IF(G10=0,"－",IF(I10&gt;=0.285,"○","×"))</f>
        <v>－</v>
      </c>
      <c r="K10" s="17"/>
    </row>
    <row r="11" spans="1:15" ht="17.100000000000001" customHeight="1" x14ac:dyDescent="0.15">
      <c r="A11" s="8">
        <f t="shared" si="0"/>
        <v>4</v>
      </c>
      <c r="B11" s="9">
        <f t="shared" si="1"/>
        <v>2</v>
      </c>
      <c r="C11" s="15">
        <f>C10+7</f>
        <v>46118</v>
      </c>
      <c r="D11" s="5" t="s">
        <v>8</v>
      </c>
      <c r="E11" s="16">
        <f>C11+6</f>
        <v>46124</v>
      </c>
      <c r="F11" s="18"/>
      <c r="G11" s="18"/>
      <c r="H11" s="18"/>
      <c r="I11" s="11" t="str">
        <f t="shared" ref="I11:I41" si="2">IF(F11=0,"",H11/F11)</f>
        <v/>
      </c>
      <c r="J11" s="10" t="str">
        <f t="shared" ref="J11:J48" si="3">IF(G11=0,"－",IF(I11&gt;=0.285,"○","×"))</f>
        <v>－</v>
      </c>
      <c r="K11" s="17"/>
    </row>
    <row r="12" spans="1:15" ht="17.100000000000001" customHeight="1" x14ac:dyDescent="0.15">
      <c r="A12" s="8">
        <f t="shared" si="0"/>
        <v>4</v>
      </c>
      <c r="B12" s="9">
        <f t="shared" si="1"/>
        <v>3</v>
      </c>
      <c r="C12" s="15">
        <f t="shared" ref="C12:C41" si="4">C11+7</f>
        <v>46125</v>
      </c>
      <c r="D12" s="5" t="s">
        <v>8</v>
      </c>
      <c r="E12" s="16">
        <f>C12+6</f>
        <v>46131</v>
      </c>
      <c r="F12" s="18"/>
      <c r="G12" s="18"/>
      <c r="H12" s="18"/>
      <c r="I12" s="11" t="str">
        <f t="shared" si="2"/>
        <v/>
      </c>
      <c r="J12" s="10" t="str">
        <f t="shared" si="3"/>
        <v>－</v>
      </c>
      <c r="K12" s="17"/>
    </row>
    <row r="13" spans="1:15" ht="17.100000000000001" customHeight="1" x14ac:dyDescent="0.15">
      <c r="A13" s="8">
        <f t="shared" si="0"/>
        <v>4</v>
      </c>
      <c r="B13" s="9">
        <f t="shared" si="1"/>
        <v>4</v>
      </c>
      <c r="C13" s="15">
        <f t="shared" si="4"/>
        <v>46132</v>
      </c>
      <c r="D13" s="5" t="s">
        <v>8</v>
      </c>
      <c r="E13" s="16">
        <f t="shared" ref="E13:E41" si="5">C13+6</f>
        <v>46138</v>
      </c>
      <c r="F13" s="18"/>
      <c r="G13" s="18"/>
      <c r="H13" s="18"/>
      <c r="I13" s="11" t="str">
        <f t="shared" si="2"/>
        <v/>
      </c>
      <c r="J13" s="10" t="str">
        <f t="shared" si="3"/>
        <v>－</v>
      </c>
      <c r="K13" s="17"/>
    </row>
    <row r="14" spans="1:15" ht="17.100000000000001" customHeight="1" x14ac:dyDescent="0.15">
      <c r="A14" s="8">
        <f t="shared" si="0"/>
        <v>4</v>
      </c>
      <c r="B14" s="9">
        <f t="shared" si="1"/>
        <v>5</v>
      </c>
      <c r="C14" s="15">
        <f t="shared" si="4"/>
        <v>46139</v>
      </c>
      <c r="D14" s="5" t="s">
        <v>8</v>
      </c>
      <c r="E14" s="16">
        <f t="shared" si="5"/>
        <v>46145</v>
      </c>
      <c r="F14" s="18"/>
      <c r="G14" s="18"/>
      <c r="H14" s="18"/>
      <c r="I14" s="11" t="str">
        <f t="shared" si="2"/>
        <v/>
      </c>
      <c r="J14" s="10" t="str">
        <f t="shared" si="3"/>
        <v>－</v>
      </c>
      <c r="K14" s="17"/>
    </row>
    <row r="15" spans="1:15" ht="17.100000000000001" customHeight="1" x14ac:dyDescent="0.15">
      <c r="A15" s="8">
        <f t="shared" si="0"/>
        <v>5</v>
      </c>
      <c r="B15" s="9">
        <f t="shared" si="1"/>
        <v>2</v>
      </c>
      <c r="C15" s="15">
        <f t="shared" si="4"/>
        <v>46146</v>
      </c>
      <c r="D15" s="5" t="s">
        <v>8</v>
      </c>
      <c r="E15" s="16">
        <f t="shared" si="5"/>
        <v>46152</v>
      </c>
      <c r="F15" s="18"/>
      <c r="G15" s="18"/>
      <c r="H15" s="18"/>
      <c r="I15" s="11" t="str">
        <f t="shared" si="2"/>
        <v/>
      </c>
      <c r="J15" s="10" t="str">
        <f t="shared" si="3"/>
        <v>－</v>
      </c>
      <c r="K15" s="17"/>
    </row>
    <row r="16" spans="1:15" ht="17.100000000000001" customHeight="1" x14ac:dyDescent="0.15">
      <c r="A16" s="8">
        <f t="shared" si="0"/>
        <v>5</v>
      </c>
      <c r="B16" s="9">
        <f t="shared" si="1"/>
        <v>3</v>
      </c>
      <c r="C16" s="15">
        <f t="shared" si="4"/>
        <v>46153</v>
      </c>
      <c r="D16" s="5" t="s">
        <v>8</v>
      </c>
      <c r="E16" s="16">
        <f t="shared" si="5"/>
        <v>46159</v>
      </c>
      <c r="F16" s="18"/>
      <c r="G16" s="18"/>
      <c r="H16" s="18"/>
      <c r="I16" s="11" t="str">
        <f t="shared" si="2"/>
        <v/>
      </c>
      <c r="J16" s="10" t="str">
        <f t="shared" si="3"/>
        <v>－</v>
      </c>
      <c r="K16" s="17"/>
    </row>
    <row r="17" spans="1:11" ht="17.100000000000001" customHeight="1" x14ac:dyDescent="0.15">
      <c r="A17" s="8">
        <f t="shared" si="0"/>
        <v>5</v>
      </c>
      <c r="B17" s="9">
        <f t="shared" si="1"/>
        <v>4</v>
      </c>
      <c r="C17" s="15">
        <f t="shared" si="4"/>
        <v>46160</v>
      </c>
      <c r="D17" s="5" t="s">
        <v>8</v>
      </c>
      <c r="E17" s="16">
        <f t="shared" si="5"/>
        <v>46166</v>
      </c>
      <c r="F17" s="18"/>
      <c r="G17" s="18"/>
      <c r="H17" s="18"/>
      <c r="I17" s="11" t="str">
        <f t="shared" si="2"/>
        <v/>
      </c>
      <c r="J17" s="10" t="str">
        <f t="shared" si="3"/>
        <v>－</v>
      </c>
      <c r="K17" s="17"/>
    </row>
    <row r="18" spans="1:11" ht="17.100000000000001" customHeight="1" x14ac:dyDescent="0.15">
      <c r="A18" s="8">
        <f t="shared" si="0"/>
        <v>5</v>
      </c>
      <c r="B18" s="9">
        <f t="shared" si="1"/>
        <v>5</v>
      </c>
      <c r="C18" s="15">
        <f t="shared" si="4"/>
        <v>46167</v>
      </c>
      <c r="D18" s="5" t="s">
        <v>8</v>
      </c>
      <c r="E18" s="16">
        <f t="shared" si="5"/>
        <v>46173</v>
      </c>
      <c r="F18" s="18"/>
      <c r="G18" s="18"/>
      <c r="H18" s="18"/>
      <c r="I18" s="11" t="str">
        <f t="shared" si="2"/>
        <v/>
      </c>
      <c r="J18" s="10" t="str">
        <f t="shared" si="3"/>
        <v>－</v>
      </c>
      <c r="K18" s="17"/>
    </row>
    <row r="19" spans="1:11" ht="17.100000000000001" customHeight="1" x14ac:dyDescent="0.15">
      <c r="A19" s="8">
        <f t="shared" si="0"/>
        <v>6</v>
      </c>
      <c r="B19" s="9">
        <f t="shared" si="1"/>
        <v>1</v>
      </c>
      <c r="C19" s="15">
        <f t="shared" si="4"/>
        <v>46174</v>
      </c>
      <c r="D19" s="5" t="s">
        <v>8</v>
      </c>
      <c r="E19" s="16">
        <f t="shared" si="5"/>
        <v>46180</v>
      </c>
      <c r="F19" s="18"/>
      <c r="G19" s="18"/>
      <c r="H19" s="18"/>
      <c r="I19" s="11" t="str">
        <f t="shared" si="2"/>
        <v/>
      </c>
      <c r="J19" s="10" t="str">
        <f t="shared" si="3"/>
        <v>－</v>
      </c>
      <c r="K19" s="17"/>
    </row>
    <row r="20" spans="1:11" ht="17.100000000000001" customHeight="1" x14ac:dyDescent="0.15">
      <c r="A20" s="8">
        <f t="shared" si="0"/>
        <v>6</v>
      </c>
      <c r="B20" s="9">
        <f t="shared" si="1"/>
        <v>2</v>
      </c>
      <c r="C20" s="15">
        <f t="shared" si="4"/>
        <v>46181</v>
      </c>
      <c r="D20" s="5" t="s">
        <v>8</v>
      </c>
      <c r="E20" s="16">
        <f t="shared" si="5"/>
        <v>46187</v>
      </c>
      <c r="F20" s="18"/>
      <c r="G20" s="18"/>
      <c r="H20" s="18"/>
      <c r="I20" s="11" t="str">
        <f t="shared" si="2"/>
        <v/>
      </c>
      <c r="J20" s="10" t="str">
        <f t="shared" si="3"/>
        <v>－</v>
      </c>
      <c r="K20" s="17"/>
    </row>
    <row r="21" spans="1:11" ht="17.100000000000001" customHeight="1" x14ac:dyDescent="0.15">
      <c r="A21" s="8">
        <f t="shared" si="0"/>
        <v>6</v>
      </c>
      <c r="B21" s="9">
        <f t="shared" si="1"/>
        <v>3</v>
      </c>
      <c r="C21" s="15">
        <f t="shared" si="4"/>
        <v>46188</v>
      </c>
      <c r="D21" s="5" t="s">
        <v>8</v>
      </c>
      <c r="E21" s="16">
        <f t="shared" si="5"/>
        <v>46194</v>
      </c>
      <c r="F21" s="18"/>
      <c r="G21" s="18"/>
      <c r="H21" s="18"/>
      <c r="I21" s="11" t="str">
        <f t="shared" si="2"/>
        <v/>
      </c>
      <c r="J21" s="10" t="str">
        <f t="shared" si="3"/>
        <v>－</v>
      </c>
      <c r="K21" s="17"/>
    </row>
    <row r="22" spans="1:11" ht="17.100000000000001" customHeight="1" x14ac:dyDescent="0.15">
      <c r="A22" s="8">
        <f t="shared" si="0"/>
        <v>6</v>
      </c>
      <c r="B22" s="9">
        <f t="shared" si="1"/>
        <v>4</v>
      </c>
      <c r="C22" s="15">
        <f t="shared" si="4"/>
        <v>46195</v>
      </c>
      <c r="D22" s="5" t="s">
        <v>8</v>
      </c>
      <c r="E22" s="16">
        <f t="shared" si="5"/>
        <v>46201</v>
      </c>
      <c r="F22" s="18"/>
      <c r="G22" s="18"/>
      <c r="H22" s="18"/>
      <c r="I22" s="11" t="str">
        <f t="shared" si="2"/>
        <v/>
      </c>
      <c r="J22" s="10" t="str">
        <f t="shared" si="3"/>
        <v>－</v>
      </c>
      <c r="K22" s="17"/>
    </row>
    <row r="23" spans="1:11" ht="17.100000000000001" customHeight="1" x14ac:dyDescent="0.15">
      <c r="A23" s="8">
        <f t="shared" si="0"/>
        <v>6</v>
      </c>
      <c r="B23" s="9">
        <f t="shared" si="1"/>
        <v>5</v>
      </c>
      <c r="C23" s="15">
        <f t="shared" si="4"/>
        <v>46202</v>
      </c>
      <c r="D23" s="5" t="s">
        <v>8</v>
      </c>
      <c r="E23" s="16">
        <f t="shared" si="5"/>
        <v>46208</v>
      </c>
      <c r="F23" s="18"/>
      <c r="G23" s="18"/>
      <c r="H23" s="18"/>
      <c r="I23" s="11" t="str">
        <f t="shared" si="2"/>
        <v/>
      </c>
      <c r="J23" s="10" t="str">
        <f t="shared" si="3"/>
        <v>－</v>
      </c>
      <c r="K23" s="17"/>
    </row>
    <row r="24" spans="1:11" ht="17.100000000000001" customHeight="1" x14ac:dyDescent="0.15">
      <c r="A24" s="8">
        <f t="shared" si="0"/>
        <v>7</v>
      </c>
      <c r="B24" s="9">
        <f t="shared" si="1"/>
        <v>2</v>
      </c>
      <c r="C24" s="15">
        <f t="shared" si="4"/>
        <v>46209</v>
      </c>
      <c r="D24" s="5" t="s">
        <v>8</v>
      </c>
      <c r="E24" s="16">
        <f t="shared" si="5"/>
        <v>46215</v>
      </c>
      <c r="F24" s="18"/>
      <c r="G24" s="18"/>
      <c r="H24" s="18"/>
      <c r="I24" s="11" t="str">
        <f t="shared" si="2"/>
        <v/>
      </c>
      <c r="J24" s="10" t="str">
        <f t="shared" si="3"/>
        <v>－</v>
      </c>
      <c r="K24" s="17"/>
    </row>
    <row r="25" spans="1:11" ht="17.100000000000001" customHeight="1" x14ac:dyDescent="0.15">
      <c r="A25" s="8">
        <f t="shared" si="0"/>
        <v>7</v>
      </c>
      <c r="B25" s="9">
        <f t="shared" si="1"/>
        <v>3</v>
      </c>
      <c r="C25" s="15">
        <f t="shared" si="4"/>
        <v>46216</v>
      </c>
      <c r="D25" s="5" t="s">
        <v>8</v>
      </c>
      <c r="E25" s="16">
        <f t="shared" si="5"/>
        <v>46222</v>
      </c>
      <c r="F25" s="18"/>
      <c r="G25" s="18"/>
      <c r="H25" s="18"/>
      <c r="I25" s="11" t="str">
        <f t="shared" si="2"/>
        <v/>
      </c>
      <c r="J25" s="10" t="str">
        <f t="shared" si="3"/>
        <v>－</v>
      </c>
      <c r="K25" s="17"/>
    </row>
    <row r="26" spans="1:11" ht="17.100000000000001" customHeight="1" x14ac:dyDescent="0.15">
      <c r="A26" s="8">
        <f t="shared" si="0"/>
        <v>7</v>
      </c>
      <c r="B26" s="9">
        <f t="shared" si="1"/>
        <v>4</v>
      </c>
      <c r="C26" s="15">
        <f t="shared" si="4"/>
        <v>46223</v>
      </c>
      <c r="D26" s="5" t="s">
        <v>8</v>
      </c>
      <c r="E26" s="16">
        <f t="shared" si="5"/>
        <v>46229</v>
      </c>
      <c r="F26" s="18"/>
      <c r="G26" s="18"/>
      <c r="H26" s="18"/>
      <c r="I26" s="11" t="str">
        <f t="shared" si="2"/>
        <v/>
      </c>
      <c r="J26" s="10" t="str">
        <f t="shared" si="3"/>
        <v>－</v>
      </c>
      <c r="K26" s="17"/>
    </row>
    <row r="27" spans="1:11" ht="17.100000000000001" customHeight="1" x14ac:dyDescent="0.15">
      <c r="A27" s="8">
        <f t="shared" si="0"/>
        <v>7</v>
      </c>
      <c r="B27" s="9">
        <f t="shared" si="1"/>
        <v>5</v>
      </c>
      <c r="C27" s="15">
        <f t="shared" si="4"/>
        <v>46230</v>
      </c>
      <c r="D27" s="5" t="s">
        <v>8</v>
      </c>
      <c r="E27" s="16">
        <f t="shared" si="5"/>
        <v>46236</v>
      </c>
      <c r="F27" s="18"/>
      <c r="G27" s="18"/>
      <c r="H27" s="18"/>
      <c r="I27" s="11" t="str">
        <f t="shared" si="2"/>
        <v/>
      </c>
      <c r="J27" s="10" t="str">
        <f t="shared" si="3"/>
        <v>－</v>
      </c>
      <c r="K27" s="17"/>
    </row>
    <row r="28" spans="1:11" ht="17.100000000000001" customHeight="1" x14ac:dyDescent="0.15">
      <c r="A28" s="8">
        <f t="shared" si="0"/>
        <v>8</v>
      </c>
      <c r="B28" s="9">
        <f t="shared" si="1"/>
        <v>2</v>
      </c>
      <c r="C28" s="15">
        <f t="shared" si="4"/>
        <v>46237</v>
      </c>
      <c r="D28" s="5" t="s">
        <v>8</v>
      </c>
      <c r="E28" s="16">
        <f t="shared" si="5"/>
        <v>46243</v>
      </c>
      <c r="F28" s="18"/>
      <c r="G28" s="18"/>
      <c r="H28" s="18"/>
      <c r="I28" s="11" t="str">
        <f t="shared" si="2"/>
        <v/>
      </c>
      <c r="J28" s="10" t="str">
        <f t="shared" si="3"/>
        <v>－</v>
      </c>
      <c r="K28" s="17"/>
    </row>
    <row r="29" spans="1:11" ht="17.100000000000001" customHeight="1" x14ac:dyDescent="0.15">
      <c r="A29" s="8">
        <f t="shared" si="0"/>
        <v>8</v>
      </c>
      <c r="B29" s="9">
        <f t="shared" si="1"/>
        <v>3</v>
      </c>
      <c r="C29" s="15">
        <f t="shared" si="4"/>
        <v>46244</v>
      </c>
      <c r="D29" s="5" t="s">
        <v>8</v>
      </c>
      <c r="E29" s="16">
        <f t="shared" si="5"/>
        <v>46250</v>
      </c>
      <c r="F29" s="18"/>
      <c r="G29" s="18"/>
      <c r="H29" s="18"/>
      <c r="I29" s="11" t="str">
        <f t="shared" si="2"/>
        <v/>
      </c>
      <c r="J29" s="10" t="str">
        <f t="shared" si="3"/>
        <v>－</v>
      </c>
      <c r="K29" s="17"/>
    </row>
    <row r="30" spans="1:11" ht="17.100000000000001" customHeight="1" x14ac:dyDescent="0.15">
      <c r="A30" s="8">
        <f t="shared" si="0"/>
        <v>8</v>
      </c>
      <c r="B30" s="9">
        <f t="shared" si="1"/>
        <v>4</v>
      </c>
      <c r="C30" s="15">
        <f t="shared" si="4"/>
        <v>46251</v>
      </c>
      <c r="D30" s="5" t="s">
        <v>8</v>
      </c>
      <c r="E30" s="16">
        <f t="shared" si="5"/>
        <v>46257</v>
      </c>
      <c r="F30" s="18"/>
      <c r="G30" s="18"/>
      <c r="H30" s="18"/>
      <c r="I30" s="11" t="str">
        <f t="shared" si="2"/>
        <v/>
      </c>
      <c r="J30" s="10" t="str">
        <f t="shared" si="3"/>
        <v>－</v>
      </c>
      <c r="K30" s="17"/>
    </row>
    <row r="31" spans="1:11" ht="17.100000000000001" customHeight="1" x14ac:dyDescent="0.15">
      <c r="A31" s="8">
        <f t="shared" si="0"/>
        <v>8</v>
      </c>
      <c r="B31" s="9">
        <f t="shared" si="1"/>
        <v>5</v>
      </c>
      <c r="C31" s="15">
        <f t="shared" si="4"/>
        <v>46258</v>
      </c>
      <c r="D31" s="5" t="s">
        <v>8</v>
      </c>
      <c r="E31" s="16">
        <f t="shared" si="5"/>
        <v>46264</v>
      </c>
      <c r="F31" s="18"/>
      <c r="G31" s="18"/>
      <c r="H31" s="18"/>
      <c r="I31" s="11" t="str">
        <f t="shared" si="2"/>
        <v/>
      </c>
      <c r="J31" s="10" t="str">
        <f t="shared" si="3"/>
        <v>－</v>
      </c>
      <c r="K31" s="17"/>
    </row>
    <row r="32" spans="1:11" ht="17.100000000000001" customHeight="1" x14ac:dyDescent="0.15">
      <c r="A32" s="8">
        <f t="shared" si="0"/>
        <v>8</v>
      </c>
      <c r="B32" s="9">
        <f t="shared" si="1"/>
        <v>6</v>
      </c>
      <c r="C32" s="15">
        <f t="shared" si="4"/>
        <v>46265</v>
      </c>
      <c r="D32" s="5" t="s">
        <v>8</v>
      </c>
      <c r="E32" s="16">
        <f t="shared" si="5"/>
        <v>46271</v>
      </c>
      <c r="F32" s="18"/>
      <c r="G32" s="18"/>
      <c r="H32" s="18"/>
      <c r="I32" s="11" t="str">
        <f t="shared" si="2"/>
        <v/>
      </c>
      <c r="J32" s="10" t="str">
        <f t="shared" si="3"/>
        <v>－</v>
      </c>
      <c r="K32" s="17"/>
    </row>
    <row r="33" spans="1:11" ht="17.100000000000001" customHeight="1" x14ac:dyDescent="0.15">
      <c r="A33" s="8">
        <f t="shared" si="0"/>
        <v>9</v>
      </c>
      <c r="B33" s="9">
        <f t="shared" si="1"/>
        <v>2</v>
      </c>
      <c r="C33" s="15">
        <f t="shared" si="4"/>
        <v>46272</v>
      </c>
      <c r="D33" s="5" t="s">
        <v>8</v>
      </c>
      <c r="E33" s="16">
        <f t="shared" si="5"/>
        <v>46278</v>
      </c>
      <c r="F33" s="18"/>
      <c r="G33" s="18"/>
      <c r="H33" s="18"/>
      <c r="I33" s="11" t="str">
        <f t="shared" si="2"/>
        <v/>
      </c>
      <c r="J33" s="10" t="str">
        <f t="shared" si="3"/>
        <v>－</v>
      </c>
      <c r="K33" s="17"/>
    </row>
    <row r="34" spans="1:11" ht="17.100000000000001" customHeight="1" x14ac:dyDescent="0.15">
      <c r="A34" s="8">
        <f t="shared" si="0"/>
        <v>9</v>
      </c>
      <c r="B34" s="9">
        <f t="shared" si="1"/>
        <v>3</v>
      </c>
      <c r="C34" s="15">
        <f t="shared" si="4"/>
        <v>46279</v>
      </c>
      <c r="D34" s="5" t="s">
        <v>8</v>
      </c>
      <c r="E34" s="16">
        <f t="shared" si="5"/>
        <v>46285</v>
      </c>
      <c r="F34" s="18"/>
      <c r="G34" s="18"/>
      <c r="H34" s="18"/>
      <c r="I34" s="11" t="str">
        <f t="shared" si="2"/>
        <v/>
      </c>
      <c r="J34" s="10" t="str">
        <f t="shared" si="3"/>
        <v>－</v>
      </c>
      <c r="K34" s="17"/>
    </row>
    <row r="35" spans="1:11" ht="17.100000000000001" customHeight="1" x14ac:dyDescent="0.15">
      <c r="A35" s="8">
        <f t="shared" si="0"/>
        <v>9</v>
      </c>
      <c r="B35" s="9">
        <f t="shared" si="1"/>
        <v>4</v>
      </c>
      <c r="C35" s="15">
        <f t="shared" si="4"/>
        <v>46286</v>
      </c>
      <c r="D35" s="5" t="s">
        <v>8</v>
      </c>
      <c r="E35" s="16">
        <f t="shared" si="5"/>
        <v>46292</v>
      </c>
      <c r="F35" s="18"/>
      <c r="G35" s="18"/>
      <c r="H35" s="18"/>
      <c r="I35" s="11" t="str">
        <f t="shared" si="2"/>
        <v/>
      </c>
      <c r="J35" s="10" t="str">
        <f t="shared" si="3"/>
        <v>－</v>
      </c>
      <c r="K35" s="17"/>
    </row>
    <row r="36" spans="1:11" ht="17.100000000000001" customHeight="1" x14ac:dyDescent="0.15">
      <c r="A36" s="8">
        <f t="shared" si="0"/>
        <v>9</v>
      </c>
      <c r="B36" s="9">
        <f t="shared" si="1"/>
        <v>5</v>
      </c>
      <c r="C36" s="15">
        <f t="shared" si="4"/>
        <v>46293</v>
      </c>
      <c r="D36" s="5" t="s">
        <v>8</v>
      </c>
      <c r="E36" s="16">
        <f t="shared" si="5"/>
        <v>46299</v>
      </c>
      <c r="F36" s="18"/>
      <c r="G36" s="18"/>
      <c r="H36" s="18"/>
      <c r="I36" s="11" t="str">
        <f t="shared" si="2"/>
        <v/>
      </c>
      <c r="J36" s="10" t="str">
        <f t="shared" si="3"/>
        <v>－</v>
      </c>
      <c r="K36" s="17"/>
    </row>
    <row r="37" spans="1:11" ht="17.100000000000001" customHeight="1" x14ac:dyDescent="0.15">
      <c r="A37" s="8">
        <f t="shared" si="0"/>
        <v>10</v>
      </c>
      <c r="B37" s="9">
        <f t="shared" si="1"/>
        <v>2</v>
      </c>
      <c r="C37" s="15">
        <f t="shared" si="4"/>
        <v>46300</v>
      </c>
      <c r="D37" s="5" t="s">
        <v>8</v>
      </c>
      <c r="E37" s="16">
        <f t="shared" si="5"/>
        <v>46306</v>
      </c>
      <c r="F37" s="18"/>
      <c r="G37" s="18"/>
      <c r="H37" s="18"/>
      <c r="I37" s="11" t="str">
        <f t="shared" si="2"/>
        <v/>
      </c>
      <c r="J37" s="10" t="str">
        <f t="shared" si="3"/>
        <v>－</v>
      </c>
      <c r="K37" s="17"/>
    </row>
    <row r="38" spans="1:11" ht="17.100000000000001" customHeight="1" x14ac:dyDescent="0.15">
      <c r="A38" s="8">
        <f t="shared" si="0"/>
        <v>10</v>
      </c>
      <c r="B38" s="9">
        <f t="shared" si="1"/>
        <v>3</v>
      </c>
      <c r="C38" s="15">
        <f t="shared" si="4"/>
        <v>46307</v>
      </c>
      <c r="D38" s="5" t="s">
        <v>8</v>
      </c>
      <c r="E38" s="16">
        <f t="shared" si="5"/>
        <v>46313</v>
      </c>
      <c r="F38" s="18"/>
      <c r="G38" s="18"/>
      <c r="H38" s="18"/>
      <c r="I38" s="11" t="str">
        <f t="shared" si="2"/>
        <v/>
      </c>
      <c r="J38" s="10" t="str">
        <f t="shared" si="3"/>
        <v>－</v>
      </c>
      <c r="K38" s="17"/>
    </row>
    <row r="39" spans="1:11" ht="17.100000000000001" customHeight="1" x14ac:dyDescent="0.15">
      <c r="A39" s="8">
        <f t="shared" si="0"/>
        <v>10</v>
      </c>
      <c r="B39" s="9">
        <f t="shared" si="1"/>
        <v>4</v>
      </c>
      <c r="C39" s="15">
        <f t="shared" si="4"/>
        <v>46314</v>
      </c>
      <c r="D39" s="5" t="s">
        <v>8</v>
      </c>
      <c r="E39" s="16">
        <f t="shared" si="5"/>
        <v>46320</v>
      </c>
      <c r="F39" s="18"/>
      <c r="G39" s="18"/>
      <c r="H39" s="18"/>
      <c r="I39" s="11" t="str">
        <f t="shared" si="2"/>
        <v/>
      </c>
      <c r="J39" s="10" t="str">
        <f t="shared" si="3"/>
        <v>－</v>
      </c>
      <c r="K39" s="17"/>
    </row>
    <row r="40" spans="1:11" ht="17.100000000000001" customHeight="1" x14ac:dyDescent="0.15">
      <c r="A40" s="8">
        <f t="shared" si="0"/>
        <v>10</v>
      </c>
      <c r="B40" s="9">
        <f t="shared" si="1"/>
        <v>5</v>
      </c>
      <c r="C40" s="15">
        <f t="shared" si="4"/>
        <v>46321</v>
      </c>
      <c r="D40" s="5" t="s">
        <v>8</v>
      </c>
      <c r="E40" s="16">
        <f t="shared" si="5"/>
        <v>46327</v>
      </c>
      <c r="F40" s="18"/>
      <c r="G40" s="18"/>
      <c r="H40" s="18"/>
      <c r="I40" s="11" t="str">
        <f t="shared" si="2"/>
        <v/>
      </c>
      <c r="J40" s="10" t="str">
        <f t="shared" si="3"/>
        <v>－</v>
      </c>
      <c r="K40" s="17"/>
    </row>
    <row r="41" spans="1:11" ht="17.100000000000001" customHeight="1" x14ac:dyDescent="0.15">
      <c r="A41" s="8">
        <f t="shared" si="0"/>
        <v>11</v>
      </c>
      <c r="B41" s="9">
        <f t="shared" si="1"/>
        <v>2</v>
      </c>
      <c r="C41" s="15">
        <f t="shared" si="4"/>
        <v>46328</v>
      </c>
      <c r="D41" s="5" t="s">
        <v>8</v>
      </c>
      <c r="E41" s="16">
        <f t="shared" si="5"/>
        <v>46334</v>
      </c>
      <c r="F41" s="18"/>
      <c r="G41" s="18"/>
      <c r="H41" s="18"/>
      <c r="I41" s="11" t="str">
        <f t="shared" si="2"/>
        <v/>
      </c>
      <c r="J41" s="10" t="str">
        <f t="shared" si="3"/>
        <v>－</v>
      </c>
      <c r="K41" s="17"/>
    </row>
    <row r="42" spans="1:11" ht="17.100000000000001" customHeight="1" x14ac:dyDescent="0.15">
      <c r="A42" s="8">
        <f t="shared" si="0"/>
        <v>11</v>
      </c>
      <c r="B42" s="9">
        <f t="shared" si="1"/>
        <v>3</v>
      </c>
      <c r="C42" s="15">
        <f t="shared" ref="C42:C49" si="6">C41+7</f>
        <v>46335</v>
      </c>
      <c r="D42" s="5" t="s">
        <v>8</v>
      </c>
      <c r="E42" s="16">
        <f t="shared" ref="E42:E49" si="7">C42+6</f>
        <v>46341</v>
      </c>
      <c r="F42" s="18"/>
      <c r="G42" s="18"/>
      <c r="H42" s="18"/>
      <c r="I42" s="11" t="str">
        <f t="shared" ref="I42:I51" si="8">IF(F42=0,"",H42/F42)</f>
        <v/>
      </c>
      <c r="J42" s="10" t="str">
        <f t="shared" si="3"/>
        <v>－</v>
      </c>
      <c r="K42" s="17"/>
    </row>
    <row r="43" spans="1:11" ht="17.100000000000001" customHeight="1" x14ac:dyDescent="0.15">
      <c r="A43" s="8">
        <f t="shared" si="0"/>
        <v>11</v>
      </c>
      <c r="B43" s="9">
        <f t="shared" si="1"/>
        <v>4</v>
      </c>
      <c r="C43" s="15">
        <f t="shared" si="6"/>
        <v>46342</v>
      </c>
      <c r="D43" s="5" t="s">
        <v>8</v>
      </c>
      <c r="E43" s="16">
        <f t="shared" si="7"/>
        <v>46348</v>
      </c>
      <c r="F43" s="18"/>
      <c r="G43" s="18"/>
      <c r="H43" s="18"/>
      <c r="I43" s="11" t="str">
        <f t="shared" si="8"/>
        <v/>
      </c>
      <c r="J43" s="10" t="str">
        <f t="shared" si="3"/>
        <v>－</v>
      </c>
      <c r="K43" s="17"/>
    </row>
    <row r="44" spans="1:11" ht="17.100000000000001" customHeight="1" x14ac:dyDescent="0.15">
      <c r="A44" s="8">
        <f t="shared" si="0"/>
        <v>11</v>
      </c>
      <c r="B44" s="9">
        <f t="shared" si="1"/>
        <v>5</v>
      </c>
      <c r="C44" s="15">
        <f t="shared" si="6"/>
        <v>46349</v>
      </c>
      <c r="D44" s="5" t="s">
        <v>8</v>
      </c>
      <c r="E44" s="16">
        <f t="shared" si="7"/>
        <v>46355</v>
      </c>
      <c r="F44" s="18"/>
      <c r="G44" s="18"/>
      <c r="H44" s="18"/>
      <c r="I44" s="11" t="str">
        <f t="shared" si="8"/>
        <v/>
      </c>
      <c r="J44" s="10" t="str">
        <f t="shared" si="3"/>
        <v>－</v>
      </c>
      <c r="K44" s="17"/>
    </row>
    <row r="45" spans="1:11" ht="17.100000000000001" customHeight="1" x14ac:dyDescent="0.15">
      <c r="A45" s="8">
        <f t="shared" si="0"/>
        <v>11</v>
      </c>
      <c r="B45" s="9">
        <f t="shared" si="1"/>
        <v>6</v>
      </c>
      <c r="C45" s="15">
        <f t="shared" si="6"/>
        <v>46356</v>
      </c>
      <c r="D45" s="5" t="s">
        <v>8</v>
      </c>
      <c r="E45" s="16">
        <f t="shared" si="7"/>
        <v>46362</v>
      </c>
      <c r="F45" s="18"/>
      <c r="G45" s="18"/>
      <c r="H45" s="18"/>
      <c r="I45" s="11" t="str">
        <f t="shared" si="8"/>
        <v/>
      </c>
      <c r="J45" s="10" t="str">
        <f t="shared" si="3"/>
        <v>－</v>
      </c>
      <c r="K45" s="17"/>
    </row>
    <row r="46" spans="1:11" ht="17.100000000000001" customHeight="1" x14ac:dyDescent="0.15">
      <c r="A46" s="8">
        <f t="shared" si="0"/>
        <v>12</v>
      </c>
      <c r="B46" s="9">
        <f t="shared" si="1"/>
        <v>2</v>
      </c>
      <c r="C46" s="15">
        <f t="shared" si="6"/>
        <v>46363</v>
      </c>
      <c r="D46" s="5" t="s">
        <v>8</v>
      </c>
      <c r="E46" s="16">
        <f t="shared" si="7"/>
        <v>46369</v>
      </c>
      <c r="F46" s="18"/>
      <c r="G46" s="18"/>
      <c r="H46" s="18"/>
      <c r="I46" s="11" t="str">
        <f t="shared" si="8"/>
        <v/>
      </c>
      <c r="J46" s="10" t="str">
        <f t="shared" si="3"/>
        <v>－</v>
      </c>
      <c r="K46" s="17"/>
    </row>
    <row r="47" spans="1:11" ht="17.100000000000001" customHeight="1" x14ac:dyDescent="0.15">
      <c r="A47" s="8">
        <f t="shared" si="0"/>
        <v>12</v>
      </c>
      <c r="B47" s="9">
        <f t="shared" si="1"/>
        <v>3</v>
      </c>
      <c r="C47" s="15">
        <f t="shared" si="6"/>
        <v>46370</v>
      </c>
      <c r="D47" s="5" t="s">
        <v>8</v>
      </c>
      <c r="E47" s="16">
        <f t="shared" si="7"/>
        <v>46376</v>
      </c>
      <c r="F47" s="18"/>
      <c r="G47" s="18"/>
      <c r="H47" s="18"/>
      <c r="I47" s="11" t="str">
        <f t="shared" si="8"/>
        <v/>
      </c>
      <c r="J47" s="10" t="str">
        <f t="shared" si="3"/>
        <v>－</v>
      </c>
      <c r="K47" s="17"/>
    </row>
    <row r="48" spans="1:11" ht="17.100000000000001" customHeight="1" x14ac:dyDescent="0.15">
      <c r="A48" s="8">
        <f t="shared" si="0"/>
        <v>12</v>
      </c>
      <c r="B48" s="9">
        <f t="shared" si="1"/>
        <v>4</v>
      </c>
      <c r="C48" s="15">
        <f t="shared" si="6"/>
        <v>46377</v>
      </c>
      <c r="D48" s="5" t="s">
        <v>8</v>
      </c>
      <c r="E48" s="16">
        <f t="shared" si="7"/>
        <v>46383</v>
      </c>
      <c r="F48" s="18"/>
      <c r="G48" s="18"/>
      <c r="H48" s="18"/>
      <c r="I48" s="11" t="str">
        <f t="shared" si="8"/>
        <v/>
      </c>
      <c r="J48" s="10" t="str">
        <f t="shared" si="3"/>
        <v>－</v>
      </c>
      <c r="K48" s="17"/>
    </row>
    <row r="49" spans="1:15" ht="17.100000000000001" customHeight="1" x14ac:dyDescent="0.15">
      <c r="A49" s="8">
        <f t="shared" si="0"/>
        <v>12</v>
      </c>
      <c r="B49" s="9">
        <f t="shared" si="1"/>
        <v>5</v>
      </c>
      <c r="C49" s="15">
        <f t="shared" si="6"/>
        <v>46384</v>
      </c>
      <c r="D49" s="5" t="s">
        <v>8</v>
      </c>
      <c r="E49" s="16">
        <f t="shared" si="7"/>
        <v>46390</v>
      </c>
      <c r="F49" s="18"/>
      <c r="G49" s="18"/>
      <c r="H49" s="18"/>
      <c r="I49" s="11" t="str">
        <f t="shared" si="8"/>
        <v/>
      </c>
      <c r="J49" s="10" t="str">
        <f>IF(G49=0,"－",IF(I49&gt;=0.285,"○","×"))</f>
        <v>－</v>
      </c>
      <c r="K49" s="17"/>
    </row>
    <row r="50" spans="1:15" ht="5.0999999999999996" customHeight="1" x14ac:dyDescent="0.15">
      <c r="A50" s="6"/>
      <c r="B50" s="6"/>
      <c r="D50" s="6"/>
      <c r="K50" s="6"/>
    </row>
    <row r="51" spans="1:15" ht="16.899999999999999" customHeight="1" x14ac:dyDescent="0.15">
      <c r="A51" s="36" t="s">
        <v>17</v>
      </c>
      <c r="B51" s="30"/>
      <c r="C51" s="30"/>
      <c r="D51" s="30"/>
      <c r="E51" s="41"/>
      <c r="F51" s="13">
        <f>SUM(F10:F49)</f>
        <v>0</v>
      </c>
      <c r="G51" s="13">
        <f>SUM(G10:G49)</f>
        <v>0</v>
      </c>
      <c r="H51" s="13">
        <f>SUM(H10:H49)</f>
        <v>0</v>
      </c>
      <c r="I51" s="11" t="str">
        <f t="shared" si="8"/>
        <v/>
      </c>
      <c r="J51" s="13" t="str">
        <f>IF(O51&gt;0,"×","○")</f>
        <v>○</v>
      </c>
      <c r="K51" s="10" t="str">
        <f>IF(J51="○","完全週休２日達成",IF(I51&gt;28.5%,"通期の週休２日達成","週休２日未達成"))</f>
        <v>完全週休２日達成</v>
      </c>
      <c r="N51" s="14" t="s">
        <v>16</v>
      </c>
      <c r="O51" s="2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Normal="100" zoomScaleSheetLayoutView="100" workbookViewId="0">
      <selection activeCell="H7" sqref="H7"/>
    </sheetView>
  </sheetViews>
  <sheetFormatPr defaultColWidth="7.375" defaultRowHeight="18.75" customHeight="1" x14ac:dyDescent="0.15"/>
  <sheetData>
    <row r="1" spans="1:18" ht="16.5" customHeight="1" thickBot="1" x14ac:dyDescent="0.2">
      <c r="A1" s="44" t="s">
        <v>25</v>
      </c>
      <c r="E1" s="44"/>
      <c r="O1" t="s">
        <v>26</v>
      </c>
      <c r="P1" s="45"/>
      <c r="Q1" s="46">
        <v>46113</v>
      </c>
      <c r="R1" s="47"/>
    </row>
    <row r="2" spans="1:18" ht="16.5" customHeight="1" x14ac:dyDescent="0.15">
      <c r="A2" s="44"/>
      <c r="E2" s="44"/>
    </row>
    <row r="3" spans="1:18" ht="16.5" customHeight="1" x14ac:dyDescent="0.15">
      <c r="A3" s="48" t="s">
        <v>0</v>
      </c>
      <c r="B3" s="48"/>
      <c r="C3" s="49"/>
      <c r="D3" s="49"/>
      <c r="E3" s="49"/>
      <c r="F3" s="49"/>
      <c r="G3" s="49"/>
      <c r="H3" s="49"/>
      <c r="I3" s="49"/>
      <c r="M3" s="50"/>
      <c r="N3" s="51" t="s">
        <v>27</v>
      </c>
      <c r="O3" s="52"/>
      <c r="P3" s="50"/>
      <c r="Q3" s="51" t="s">
        <v>28</v>
      </c>
      <c r="R3" s="52"/>
    </row>
    <row r="4" spans="1:18" ht="16.5" customHeight="1" x14ac:dyDescent="0.15">
      <c r="A4" s="53" t="s">
        <v>24</v>
      </c>
      <c r="B4" s="53"/>
      <c r="C4" s="54"/>
      <c r="D4" s="54"/>
      <c r="E4" s="54"/>
      <c r="F4" s="54"/>
      <c r="G4" s="54"/>
      <c r="H4" s="54"/>
      <c r="I4" s="54"/>
      <c r="M4" s="55" t="s">
        <v>29</v>
      </c>
      <c r="N4" s="56" t="s">
        <v>30</v>
      </c>
      <c r="O4" s="57"/>
      <c r="P4" s="55" t="s">
        <v>31</v>
      </c>
      <c r="Q4" s="56" t="s">
        <v>32</v>
      </c>
      <c r="R4" s="57"/>
    </row>
    <row r="5" spans="1:18" ht="16.5" customHeight="1" x14ac:dyDescent="0.15">
      <c r="A5" s="53" t="s">
        <v>1</v>
      </c>
      <c r="B5" s="53"/>
      <c r="C5" s="54"/>
      <c r="D5" s="54"/>
      <c r="E5" s="54"/>
      <c r="F5" s="54"/>
      <c r="G5" s="54"/>
      <c r="H5" s="54"/>
      <c r="I5" s="54"/>
      <c r="M5" s="55" t="s">
        <v>33</v>
      </c>
      <c r="N5" s="56" t="s">
        <v>34</v>
      </c>
      <c r="O5" s="57"/>
      <c r="P5" s="55" t="s">
        <v>35</v>
      </c>
      <c r="Q5" s="56" t="s">
        <v>36</v>
      </c>
      <c r="R5" s="57"/>
    </row>
    <row r="6" spans="1:18" ht="16.5" customHeight="1" x14ac:dyDescent="0.15">
      <c r="A6" s="53" t="s">
        <v>2</v>
      </c>
      <c r="B6" s="53"/>
      <c r="C6" s="54"/>
      <c r="D6" s="54"/>
      <c r="E6" s="54"/>
      <c r="F6" s="54"/>
      <c r="G6" s="54"/>
      <c r="H6" s="54"/>
      <c r="I6" s="54"/>
      <c r="M6" s="55" t="s">
        <v>37</v>
      </c>
      <c r="N6" s="56" t="s">
        <v>38</v>
      </c>
      <c r="O6" s="57"/>
      <c r="P6" s="55" t="s">
        <v>39</v>
      </c>
      <c r="Q6" s="56" t="s">
        <v>40</v>
      </c>
      <c r="R6" s="57"/>
    </row>
    <row r="7" spans="1:18" ht="16.5" customHeight="1" x14ac:dyDescent="0.15"/>
    <row r="8" spans="1:18" ht="16.5" customHeight="1" x14ac:dyDescent="0.15">
      <c r="A8" s="58"/>
      <c r="B8" s="59"/>
      <c r="C8" s="60"/>
      <c r="D8" s="61" t="s">
        <v>41</v>
      </c>
      <c r="E8" s="61" t="s">
        <v>42</v>
      </c>
      <c r="F8" s="61" t="s">
        <v>43</v>
      </c>
      <c r="G8" s="61" t="s">
        <v>44</v>
      </c>
      <c r="H8" s="61" t="s">
        <v>45</v>
      </c>
      <c r="I8" s="62" t="s">
        <v>46</v>
      </c>
      <c r="J8" s="63" t="s">
        <v>47</v>
      </c>
      <c r="K8" s="35" t="s">
        <v>4</v>
      </c>
      <c r="L8" s="35" t="s">
        <v>48</v>
      </c>
      <c r="M8" s="35" t="s">
        <v>6</v>
      </c>
      <c r="N8" s="35" t="s">
        <v>5</v>
      </c>
      <c r="O8" s="35" t="s">
        <v>49</v>
      </c>
      <c r="P8" s="35" t="s">
        <v>50</v>
      </c>
      <c r="Q8" s="35" t="s">
        <v>51</v>
      </c>
      <c r="R8" s="35"/>
    </row>
    <row r="9" spans="1:18" ht="16.5" customHeight="1" x14ac:dyDescent="0.15">
      <c r="A9" s="64"/>
      <c r="B9" s="65"/>
      <c r="C9" s="66"/>
      <c r="D9" s="61"/>
      <c r="E9" s="61"/>
      <c r="F9" s="61"/>
      <c r="G9" s="61"/>
      <c r="H9" s="61"/>
      <c r="I9" s="62"/>
      <c r="J9" s="63"/>
      <c r="K9" s="35"/>
      <c r="L9" s="35"/>
      <c r="M9" s="35"/>
      <c r="N9" s="35"/>
      <c r="O9" s="35"/>
      <c r="P9" s="35"/>
      <c r="Q9" s="28" t="s">
        <v>52</v>
      </c>
      <c r="R9" s="28" t="s">
        <v>53</v>
      </c>
    </row>
    <row r="10" spans="1:18" ht="16.5" customHeight="1" x14ac:dyDescent="0.15">
      <c r="A10" s="67">
        <f>MONTH(D10)</f>
        <v>3</v>
      </c>
      <c r="B10" s="68">
        <f>WEEKNUM(D10,2)-WEEKNUM(DATE(YEAR(D10),MONTH(D10),1),2)+1</f>
        <v>6</v>
      </c>
      <c r="C10" s="69" t="s">
        <v>54</v>
      </c>
      <c r="D10" s="70">
        <f>Q1-WEEKDAY(Q1,3)</f>
        <v>46111</v>
      </c>
      <c r="E10" s="70">
        <f>D10+1</f>
        <v>46112</v>
      </c>
      <c r="F10" s="70">
        <f t="shared" ref="F10:J10" si="0">E10+1</f>
        <v>46113</v>
      </c>
      <c r="G10" s="70">
        <f t="shared" si="0"/>
        <v>46114</v>
      </c>
      <c r="H10" s="70">
        <f t="shared" si="0"/>
        <v>46115</v>
      </c>
      <c r="I10" s="70">
        <f t="shared" si="0"/>
        <v>46116</v>
      </c>
      <c r="J10" s="70">
        <f t="shared" si="0"/>
        <v>46117</v>
      </c>
      <c r="K10" s="71"/>
      <c r="L10" s="71"/>
      <c r="M10" s="71"/>
      <c r="N10" s="71"/>
      <c r="O10" s="71"/>
      <c r="P10" s="72"/>
      <c r="Q10" s="73"/>
      <c r="R10" s="73"/>
    </row>
    <row r="11" spans="1:18" ht="16.5" customHeight="1" x14ac:dyDescent="0.15">
      <c r="A11" s="74"/>
      <c r="B11" s="75"/>
      <c r="C11" s="69" t="s">
        <v>55</v>
      </c>
      <c r="D11" s="76"/>
      <c r="E11" s="76"/>
      <c r="F11" s="76"/>
      <c r="G11" s="76"/>
      <c r="H11" s="76"/>
      <c r="I11" s="76" t="s">
        <v>33</v>
      </c>
      <c r="J11" s="76" t="s">
        <v>33</v>
      </c>
      <c r="K11" s="77">
        <f>7-COUNTIF(D11:J11,"－")</f>
        <v>7</v>
      </c>
      <c r="L11" s="77">
        <f>COUNTIF(I11:J11,"休")+COUNTIF(I11:J11,"")</f>
        <v>2</v>
      </c>
      <c r="M11" s="77">
        <f>COUNTIF(D12:J12,"閉所")+COUNTIF(D12:J12,"雨天")</f>
        <v>0</v>
      </c>
      <c r="N11" s="78">
        <f>IF(K11=0,"",M11/K11)</f>
        <v>0</v>
      </c>
      <c r="O11" s="77" t="str">
        <f>IF(L11=0,"－",IF(N11&gt;=0.285,"○","×"))</f>
        <v>×</v>
      </c>
      <c r="P11" s="79"/>
      <c r="Q11" s="80">
        <v>5</v>
      </c>
      <c r="R11" s="80">
        <v>2</v>
      </c>
    </row>
    <row r="12" spans="1:18" ht="16.5" customHeight="1" x14ac:dyDescent="0.15">
      <c r="A12" s="81"/>
      <c r="B12" s="82"/>
      <c r="C12" s="69" t="s">
        <v>56</v>
      </c>
      <c r="D12" s="76"/>
      <c r="E12" s="76"/>
      <c r="F12" s="76"/>
      <c r="G12" s="76"/>
      <c r="H12" s="76"/>
      <c r="I12" s="76"/>
      <c r="J12" s="76"/>
      <c r="K12" s="83"/>
      <c r="L12" s="83"/>
      <c r="M12" s="83"/>
      <c r="N12" s="83"/>
      <c r="O12" s="83"/>
      <c r="P12" s="84"/>
      <c r="Q12" s="85"/>
      <c r="R12" s="85"/>
    </row>
    <row r="13" spans="1:18" ht="16.5" customHeight="1" x14ac:dyDescent="0.15">
      <c r="A13" s="67">
        <f>MONTH(D13)</f>
        <v>4</v>
      </c>
      <c r="B13" s="68">
        <f>WEEKNUM(D13,2)-WEEKNUM(DATE(YEAR(D13),MONTH(D13),1),2)+1</f>
        <v>2</v>
      </c>
      <c r="C13" s="69" t="s">
        <v>54</v>
      </c>
      <c r="D13" s="70">
        <f>J10+1</f>
        <v>46118</v>
      </c>
      <c r="E13" s="70">
        <f>D13+1</f>
        <v>46119</v>
      </c>
      <c r="F13" s="70">
        <f t="shared" ref="F13:J13" si="1">E13+1</f>
        <v>46120</v>
      </c>
      <c r="G13" s="70">
        <f t="shared" si="1"/>
        <v>46121</v>
      </c>
      <c r="H13" s="70">
        <f t="shared" si="1"/>
        <v>46122</v>
      </c>
      <c r="I13" s="70">
        <f t="shared" si="1"/>
        <v>46123</v>
      </c>
      <c r="J13" s="70">
        <f t="shared" si="1"/>
        <v>46124</v>
      </c>
      <c r="K13" s="71"/>
      <c r="L13" s="71"/>
      <c r="M13" s="71"/>
      <c r="N13" s="71"/>
      <c r="O13" s="71"/>
      <c r="P13" s="72"/>
      <c r="Q13" s="73"/>
      <c r="R13" s="73"/>
    </row>
    <row r="14" spans="1:18" ht="16.5" customHeight="1" x14ac:dyDescent="0.15">
      <c r="A14" s="74"/>
      <c r="B14" s="75"/>
      <c r="C14" s="69" t="s">
        <v>55</v>
      </c>
      <c r="D14" s="76"/>
      <c r="E14" s="76"/>
      <c r="F14" s="76"/>
      <c r="G14" s="76"/>
      <c r="H14" s="76"/>
      <c r="I14" s="76" t="s">
        <v>33</v>
      </c>
      <c r="J14" s="76" t="s">
        <v>33</v>
      </c>
      <c r="K14" s="77">
        <f>7-COUNTIF(D14:J14,"－")</f>
        <v>7</v>
      </c>
      <c r="L14" s="77">
        <f>COUNTIF(I14:J14,"休")+COUNTIF(I14:J14,"")</f>
        <v>2</v>
      </c>
      <c r="M14" s="77">
        <f>COUNTIF(D15:J15,"閉所")+COUNTIF(D15:J15,"雨天")</f>
        <v>0</v>
      </c>
      <c r="N14" s="78">
        <f>IF(K14=0,"",M14/K14)</f>
        <v>0</v>
      </c>
      <c r="O14" s="77" t="str">
        <f>IF(L14=0,"－",IF(N14&gt;=0.285,"○","×"))</f>
        <v>×</v>
      </c>
      <c r="P14" s="79"/>
      <c r="Q14" s="80">
        <v>0</v>
      </c>
      <c r="R14" s="80">
        <v>0</v>
      </c>
    </row>
    <row r="15" spans="1:18" ht="16.5" customHeight="1" x14ac:dyDescent="0.15">
      <c r="A15" s="81"/>
      <c r="B15" s="82"/>
      <c r="C15" s="69" t="s">
        <v>56</v>
      </c>
      <c r="D15" s="76"/>
      <c r="E15" s="76"/>
      <c r="F15" s="76"/>
      <c r="G15" s="76"/>
      <c r="H15" s="76"/>
      <c r="I15" s="76"/>
      <c r="J15" s="76"/>
      <c r="K15" s="83"/>
      <c r="L15" s="83"/>
      <c r="M15" s="83"/>
      <c r="N15" s="83"/>
      <c r="O15" s="83"/>
      <c r="P15" s="84"/>
      <c r="Q15" s="85"/>
      <c r="R15" s="85"/>
    </row>
    <row r="16" spans="1:18" ht="16.5" customHeight="1" x14ac:dyDescent="0.15">
      <c r="A16" s="67">
        <f t="shared" ref="A16" si="2">MONTH(D16)</f>
        <v>4</v>
      </c>
      <c r="B16" s="68">
        <f t="shared" ref="B16" si="3">WEEKNUM(D16,2)-WEEKNUM(DATE(YEAR(D16),MONTH(D16),1),2)+1</f>
        <v>3</v>
      </c>
      <c r="C16" s="69" t="s">
        <v>54</v>
      </c>
      <c r="D16" s="70">
        <f>J13+1</f>
        <v>46125</v>
      </c>
      <c r="E16" s="70">
        <f>D16+1</f>
        <v>46126</v>
      </c>
      <c r="F16" s="70">
        <f t="shared" ref="F16:J16" si="4">E16+1</f>
        <v>46127</v>
      </c>
      <c r="G16" s="70">
        <f t="shared" si="4"/>
        <v>46128</v>
      </c>
      <c r="H16" s="70">
        <f t="shared" si="4"/>
        <v>46129</v>
      </c>
      <c r="I16" s="70">
        <f t="shared" si="4"/>
        <v>46130</v>
      </c>
      <c r="J16" s="70">
        <f t="shared" si="4"/>
        <v>46131</v>
      </c>
      <c r="K16" s="71"/>
      <c r="L16" s="71"/>
      <c r="M16" s="71"/>
      <c r="N16" s="71"/>
      <c r="O16" s="77"/>
      <c r="P16" s="72"/>
      <c r="Q16" s="73"/>
      <c r="R16" s="73"/>
    </row>
    <row r="17" spans="1:18" ht="16.5" customHeight="1" x14ac:dyDescent="0.15">
      <c r="A17" s="74"/>
      <c r="B17" s="75"/>
      <c r="C17" s="69" t="s">
        <v>55</v>
      </c>
      <c r="D17" s="76"/>
      <c r="E17" s="76"/>
      <c r="F17" s="76"/>
      <c r="G17" s="76"/>
      <c r="H17" s="76"/>
      <c r="I17" s="76" t="s">
        <v>33</v>
      </c>
      <c r="J17" s="76" t="s">
        <v>33</v>
      </c>
      <c r="K17" s="77">
        <f>7-COUNTIF(D17:J17,"－")</f>
        <v>7</v>
      </c>
      <c r="L17" s="77">
        <f>COUNTIF(I17:J17,"休")+COUNTIF(I17:J17,"")</f>
        <v>2</v>
      </c>
      <c r="M17" s="77">
        <f>COUNTIF(D18:J18,"閉所")+COUNTIF(D18:J18,"雨天")</f>
        <v>0</v>
      </c>
      <c r="N17" s="78">
        <f>IF(K17=0,"",M17/K17)</f>
        <v>0</v>
      </c>
      <c r="O17" s="77" t="str">
        <f t="shared" ref="O17:O23" si="5">IF(L17=0,"－",IF(N17&gt;=0.285,"○","×"))</f>
        <v>×</v>
      </c>
      <c r="P17" s="79"/>
      <c r="Q17" s="80">
        <v>7</v>
      </c>
      <c r="R17" s="80">
        <v>3</v>
      </c>
    </row>
    <row r="18" spans="1:18" ht="16.5" customHeight="1" x14ac:dyDescent="0.15">
      <c r="A18" s="81"/>
      <c r="B18" s="82"/>
      <c r="C18" s="69" t="s">
        <v>56</v>
      </c>
      <c r="D18" s="76"/>
      <c r="E18" s="76"/>
      <c r="F18" s="76"/>
      <c r="G18" s="76"/>
      <c r="H18" s="76"/>
      <c r="I18" s="76"/>
      <c r="J18" s="76"/>
      <c r="K18" s="83"/>
      <c r="L18" s="83"/>
      <c r="M18" s="83"/>
      <c r="N18" s="83"/>
      <c r="O18" s="83"/>
      <c r="P18" s="84"/>
      <c r="Q18" s="85"/>
      <c r="R18" s="85"/>
    </row>
    <row r="19" spans="1:18" ht="16.5" customHeight="1" x14ac:dyDescent="0.15">
      <c r="A19" s="67">
        <f t="shared" ref="A19" si="6">MONTH(D19)</f>
        <v>4</v>
      </c>
      <c r="B19" s="68">
        <f t="shared" ref="B19" si="7">WEEKNUM(D19,2)-WEEKNUM(DATE(YEAR(D19),MONTH(D19),1),2)+1</f>
        <v>4</v>
      </c>
      <c r="C19" s="69" t="s">
        <v>54</v>
      </c>
      <c r="D19" s="70">
        <f>J16+1</f>
        <v>46132</v>
      </c>
      <c r="E19" s="70">
        <f>D19+1</f>
        <v>46133</v>
      </c>
      <c r="F19" s="70">
        <f t="shared" ref="F19:J19" si="8">E19+1</f>
        <v>46134</v>
      </c>
      <c r="G19" s="70">
        <f t="shared" si="8"/>
        <v>46135</v>
      </c>
      <c r="H19" s="70">
        <f t="shared" si="8"/>
        <v>46136</v>
      </c>
      <c r="I19" s="70">
        <f t="shared" si="8"/>
        <v>46137</v>
      </c>
      <c r="J19" s="70">
        <f t="shared" si="8"/>
        <v>46138</v>
      </c>
      <c r="K19" s="71"/>
      <c r="L19" s="71"/>
      <c r="M19" s="71"/>
      <c r="N19" s="71"/>
      <c r="O19" s="77"/>
      <c r="P19" s="72"/>
      <c r="Q19" s="73"/>
      <c r="R19" s="73"/>
    </row>
    <row r="20" spans="1:18" ht="16.5" customHeight="1" x14ac:dyDescent="0.15">
      <c r="A20" s="74"/>
      <c r="B20" s="75"/>
      <c r="C20" s="69" t="s">
        <v>55</v>
      </c>
      <c r="D20" s="76"/>
      <c r="E20" s="76"/>
      <c r="F20" s="76"/>
      <c r="G20" s="76"/>
      <c r="H20" s="76"/>
      <c r="I20" s="76" t="s">
        <v>33</v>
      </c>
      <c r="J20" s="76" t="s">
        <v>33</v>
      </c>
      <c r="K20" s="77">
        <f>7-COUNTIF(D20:J20,"－")</f>
        <v>7</v>
      </c>
      <c r="L20" s="77">
        <f>COUNTIF(I20:J20,"休")+COUNTIF(I20:J20,"")</f>
        <v>2</v>
      </c>
      <c r="M20" s="77">
        <f>COUNTIF(D21:J21,"閉所")+COUNTIF(D21:J21,"雨天")</f>
        <v>0</v>
      </c>
      <c r="N20" s="78">
        <f>IF(K20=0,"",M20/K20)</f>
        <v>0</v>
      </c>
      <c r="O20" s="77" t="str">
        <f>IF(L20=0,"－",IF(N20&gt;=0.285,"○","×"))</f>
        <v>×</v>
      </c>
      <c r="P20" s="79"/>
      <c r="Q20" s="80">
        <v>7</v>
      </c>
      <c r="R20" s="80">
        <v>2</v>
      </c>
    </row>
    <row r="21" spans="1:18" ht="16.5" customHeight="1" x14ac:dyDescent="0.15">
      <c r="A21" s="81"/>
      <c r="B21" s="82"/>
      <c r="C21" s="69" t="s">
        <v>56</v>
      </c>
      <c r="D21" s="76"/>
      <c r="E21" s="76"/>
      <c r="F21" s="76"/>
      <c r="G21" s="76"/>
      <c r="H21" s="76"/>
      <c r="I21" s="76"/>
      <c r="J21" s="76"/>
      <c r="K21" s="83"/>
      <c r="L21" s="83"/>
      <c r="M21" s="83"/>
      <c r="N21" s="83"/>
      <c r="O21" s="83"/>
      <c r="P21" s="84"/>
      <c r="Q21" s="85"/>
      <c r="R21" s="85"/>
    </row>
    <row r="22" spans="1:18" ht="16.5" customHeight="1" x14ac:dyDescent="0.15">
      <c r="A22" s="67">
        <f t="shared" ref="A22" si="9">MONTH(D22)</f>
        <v>4</v>
      </c>
      <c r="B22" s="68">
        <f t="shared" ref="B22" si="10">WEEKNUM(D22,2)-WEEKNUM(DATE(YEAR(D22),MONTH(D22),1),2)+1</f>
        <v>5</v>
      </c>
      <c r="C22" s="69" t="s">
        <v>54</v>
      </c>
      <c r="D22" s="70">
        <f>J19+1</f>
        <v>46139</v>
      </c>
      <c r="E22" s="70">
        <f>D22+1</f>
        <v>46140</v>
      </c>
      <c r="F22" s="70">
        <f t="shared" ref="F22:J22" si="11">E22+1</f>
        <v>46141</v>
      </c>
      <c r="G22" s="70">
        <f t="shared" si="11"/>
        <v>46142</v>
      </c>
      <c r="H22" s="70">
        <f t="shared" si="11"/>
        <v>46143</v>
      </c>
      <c r="I22" s="70">
        <f t="shared" si="11"/>
        <v>46144</v>
      </c>
      <c r="J22" s="70">
        <f t="shared" si="11"/>
        <v>46145</v>
      </c>
      <c r="K22" s="71"/>
      <c r="L22" s="71"/>
      <c r="M22" s="71"/>
      <c r="N22" s="71"/>
      <c r="O22" s="77"/>
      <c r="P22" s="72"/>
      <c r="Q22" s="73"/>
      <c r="R22" s="73"/>
    </row>
    <row r="23" spans="1:18" ht="16.5" customHeight="1" x14ac:dyDescent="0.15">
      <c r="A23" s="74"/>
      <c r="B23" s="75"/>
      <c r="C23" s="69" t="s">
        <v>55</v>
      </c>
      <c r="D23" s="76"/>
      <c r="E23" s="76"/>
      <c r="F23" s="76"/>
      <c r="G23" s="76"/>
      <c r="H23" s="76"/>
      <c r="I23" s="76" t="s">
        <v>33</v>
      </c>
      <c r="J23" s="76" t="s">
        <v>33</v>
      </c>
      <c r="K23" s="77">
        <f>7-COUNTIF(D23:J23,"－")</f>
        <v>7</v>
      </c>
      <c r="L23" s="77">
        <f>COUNTIF(I23:J23,"休")+COUNTIF(I23:J23,"")</f>
        <v>2</v>
      </c>
      <c r="M23" s="77">
        <f>COUNTIF(D24:J24,"閉所")+COUNTIF(D24:J24,"雨天")</f>
        <v>0</v>
      </c>
      <c r="N23" s="78">
        <f>IF(K23=0,"",M23/K23)</f>
        <v>0</v>
      </c>
      <c r="O23" s="77" t="str">
        <f t="shared" si="5"/>
        <v>×</v>
      </c>
      <c r="P23" s="79"/>
      <c r="Q23" s="80">
        <v>5</v>
      </c>
      <c r="R23" s="80">
        <v>0</v>
      </c>
    </row>
    <row r="24" spans="1:18" ht="16.5" customHeight="1" x14ac:dyDescent="0.15">
      <c r="A24" s="81"/>
      <c r="B24" s="82"/>
      <c r="C24" s="69" t="s">
        <v>56</v>
      </c>
      <c r="D24" s="76"/>
      <c r="E24" s="76"/>
      <c r="F24" s="76"/>
      <c r="G24" s="76"/>
      <c r="H24" s="76"/>
      <c r="I24" s="76"/>
      <c r="J24" s="76"/>
      <c r="K24" s="83"/>
      <c r="L24" s="83"/>
      <c r="M24" s="83"/>
      <c r="N24" s="83"/>
      <c r="O24" s="83"/>
      <c r="P24" s="84"/>
      <c r="Q24" s="85"/>
      <c r="R24" s="85"/>
    </row>
    <row r="25" spans="1:18" ht="16.5" customHeight="1" x14ac:dyDescent="0.15">
      <c r="A25" s="67"/>
      <c r="B25" s="68"/>
      <c r="C25" s="69" t="s">
        <v>54</v>
      </c>
      <c r="D25" s="70"/>
      <c r="E25" s="70"/>
      <c r="F25" s="70"/>
      <c r="G25" s="70"/>
      <c r="H25" s="70"/>
      <c r="I25" s="70"/>
      <c r="J25" s="70"/>
      <c r="K25" s="71"/>
      <c r="L25" s="71"/>
      <c r="M25" s="71"/>
      <c r="N25" s="71"/>
      <c r="O25" s="71"/>
      <c r="P25" s="72"/>
      <c r="Q25" s="71"/>
      <c r="R25" s="71"/>
    </row>
    <row r="26" spans="1:18" ht="16.5" customHeight="1" x14ac:dyDescent="0.15">
      <c r="A26" s="74"/>
      <c r="B26" s="75"/>
      <c r="C26" s="69" t="s">
        <v>55</v>
      </c>
      <c r="D26" s="86"/>
      <c r="E26" s="86"/>
      <c r="F26" s="86"/>
      <c r="G26" s="86"/>
      <c r="H26" s="86"/>
      <c r="I26" s="86"/>
      <c r="J26" s="86"/>
      <c r="K26" s="77"/>
      <c r="L26" s="77"/>
      <c r="M26" s="77"/>
      <c r="N26" s="78"/>
      <c r="O26" s="77"/>
      <c r="P26" s="79"/>
      <c r="Q26" s="77"/>
      <c r="R26" s="77"/>
    </row>
    <row r="27" spans="1:18" ht="16.5" customHeight="1" x14ac:dyDescent="0.15">
      <c r="A27" s="81"/>
      <c r="B27" s="82"/>
      <c r="C27" s="69" t="s">
        <v>56</v>
      </c>
      <c r="D27" s="86"/>
      <c r="E27" s="86"/>
      <c r="F27" s="86"/>
      <c r="G27" s="86"/>
      <c r="H27" s="86"/>
      <c r="I27" s="86"/>
      <c r="J27" s="86"/>
      <c r="K27" s="83"/>
      <c r="L27" s="83"/>
      <c r="M27" s="83"/>
      <c r="N27" s="83"/>
      <c r="O27" s="83"/>
      <c r="P27" s="84"/>
      <c r="Q27" s="83"/>
      <c r="R27" s="83"/>
    </row>
    <row r="28" spans="1:18" ht="16.5" customHeight="1" x14ac:dyDescent="0.15">
      <c r="A28" s="87" t="s">
        <v>57</v>
      </c>
      <c r="B28" s="88"/>
      <c r="C28" s="89"/>
      <c r="D28" s="90"/>
      <c r="E28" s="90"/>
      <c r="F28" s="90"/>
      <c r="G28" s="90"/>
      <c r="H28" s="90"/>
      <c r="I28" s="90"/>
      <c r="J28" s="90"/>
      <c r="K28" s="90"/>
      <c r="P28" s="91"/>
      <c r="Q28" s="91"/>
    </row>
    <row r="29" spans="1:18" ht="16.5" customHeight="1" x14ac:dyDescent="0.15">
      <c r="A29" s="92" t="s">
        <v>58</v>
      </c>
      <c r="B29" s="93" t="s">
        <v>59</v>
      </c>
      <c r="E29" s="94">
        <f>Q11+Q14+Q17+Q20+Q23+Q26</f>
        <v>24</v>
      </c>
    </row>
    <row r="30" spans="1:18" ht="16.5" customHeight="1" x14ac:dyDescent="0.15">
      <c r="A30" s="92" t="s">
        <v>60</v>
      </c>
      <c r="B30" s="93" t="s">
        <v>61</v>
      </c>
      <c r="E30" s="94">
        <f>R11+R14+R17+R20+R23+R26</f>
        <v>7</v>
      </c>
    </row>
    <row r="31" spans="1:18" ht="16.5" customHeight="1" x14ac:dyDescent="0.15">
      <c r="A31" s="92" t="s">
        <v>62</v>
      </c>
      <c r="B31" s="93" t="s">
        <v>63</v>
      </c>
      <c r="E31" s="95">
        <f>IF(E29=0,"",E30/E29)</f>
        <v>0.29166666666666669</v>
      </c>
      <c r="G31" s="96"/>
      <c r="H31" s="91" t="s">
        <v>64</v>
      </c>
      <c r="I31" s="90" t="str">
        <f>IF(E31&gt;=0.285,"○","×")</f>
        <v>○</v>
      </c>
    </row>
    <row r="32" spans="1:18" ht="16.5" customHeight="1" x14ac:dyDescent="0.15"/>
  </sheetData>
  <mergeCells count="42">
    <mergeCell ref="A22:A24"/>
    <mergeCell ref="B22:B24"/>
    <mergeCell ref="P22:P24"/>
    <mergeCell ref="A25:A27"/>
    <mergeCell ref="B25:B27"/>
    <mergeCell ref="P25:P27"/>
    <mergeCell ref="A16:A18"/>
    <mergeCell ref="B16:B18"/>
    <mergeCell ref="P16:P18"/>
    <mergeCell ref="A19:A21"/>
    <mergeCell ref="B19:B21"/>
    <mergeCell ref="P19:P21"/>
    <mergeCell ref="P8:P9"/>
    <mergeCell ref="Q8:R8"/>
    <mergeCell ref="A10:A12"/>
    <mergeCell ref="B10:B12"/>
    <mergeCell ref="P10:P12"/>
    <mergeCell ref="A13:A15"/>
    <mergeCell ref="B13:B15"/>
    <mergeCell ref="P13:P15"/>
    <mergeCell ref="J8:J9"/>
    <mergeCell ref="K8:K9"/>
    <mergeCell ref="L8:L9"/>
    <mergeCell ref="M8:M9"/>
    <mergeCell ref="N8:N9"/>
    <mergeCell ref="O8:O9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Q1:R1"/>
    <mergeCell ref="A3:B3"/>
    <mergeCell ref="C3:I3"/>
    <mergeCell ref="A4:B4"/>
    <mergeCell ref="C4:I4"/>
    <mergeCell ref="A5:B5"/>
    <mergeCell ref="C5:I5"/>
  </mergeCells>
  <phoneticPr fontId="1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6" priority="16" operator="containsText" text="雨天">
      <formula>NOT(ISERROR(SEARCH("雨天",D15)))</formula>
    </cfRule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4:J24 D21:J21 D15:J15 D18:J18 D12:J12 D27:J27">
      <formula1>$P$4:$P$7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8:K28">
      <formula1>$O$4:$O$7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K30" sqref="K30"/>
    </sheetView>
  </sheetViews>
  <sheetFormatPr defaultColWidth="7.375" defaultRowHeight="18.75" customHeight="1" x14ac:dyDescent="0.15"/>
  <sheetData>
    <row r="1" spans="1:18" ht="16.5" customHeight="1" thickBot="1" x14ac:dyDescent="0.2">
      <c r="A1" s="44" t="s">
        <v>25</v>
      </c>
      <c r="E1" s="44"/>
      <c r="O1" t="s">
        <v>26</v>
      </c>
      <c r="P1" s="45"/>
      <c r="Q1" s="46">
        <v>46113</v>
      </c>
      <c r="R1" s="47"/>
    </row>
    <row r="2" spans="1:18" ht="16.5" customHeight="1" x14ac:dyDescent="0.15">
      <c r="A2" s="44"/>
      <c r="E2" s="44"/>
    </row>
    <row r="3" spans="1:18" ht="16.5" customHeight="1" x14ac:dyDescent="0.15">
      <c r="A3" s="48" t="s">
        <v>0</v>
      </c>
      <c r="B3" s="48"/>
      <c r="C3" s="49"/>
      <c r="D3" s="49"/>
      <c r="E3" s="49"/>
      <c r="F3" s="49"/>
      <c r="G3" s="49"/>
      <c r="H3" s="49"/>
      <c r="I3" s="49"/>
      <c r="M3" s="50"/>
      <c r="N3" s="51" t="s">
        <v>27</v>
      </c>
      <c r="O3" s="52"/>
      <c r="P3" s="50"/>
      <c r="Q3" s="51" t="s">
        <v>28</v>
      </c>
      <c r="R3" s="52"/>
    </row>
    <row r="4" spans="1:18" ht="16.5" customHeight="1" x14ac:dyDescent="0.15">
      <c r="A4" s="53" t="s">
        <v>24</v>
      </c>
      <c r="B4" s="53"/>
      <c r="C4" s="54"/>
      <c r="D4" s="54"/>
      <c r="E4" s="54"/>
      <c r="F4" s="54"/>
      <c r="G4" s="54"/>
      <c r="H4" s="54"/>
      <c r="I4" s="54"/>
      <c r="M4" s="55" t="s">
        <v>29</v>
      </c>
      <c r="N4" s="56" t="s">
        <v>30</v>
      </c>
      <c r="O4" s="57"/>
      <c r="P4" s="55" t="s">
        <v>31</v>
      </c>
      <c r="Q4" s="56" t="s">
        <v>32</v>
      </c>
      <c r="R4" s="57"/>
    </row>
    <row r="5" spans="1:18" ht="16.5" customHeight="1" x14ac:dyDescent="0.15">
      <c r="A5" s="53" t="s">
        <v>1</v>
      </c>
      <c r="B5" s="53"/>
      <c r="C5" s="54"/>
      <c r="D5" s="54"/>
      <c r="E5" s="54"/>
      <c r="F5" s="54"/>
      <c r="G5" s="54"/>
      <c r="H5" s="54"/>
      <c r="I5" s="54"/>
      <c r="M5" s="55" t="s">
        <v>33</v>
      </c>
      <c r="N5" s="56" t="s">
        <v>34</v>
      </c>
      <c r="O5" s="57"/>
      <c r="P5" s="55" t="s">
        <v>35</v>
      </c>
      <c r="Q5" s="56" t="s">
        <v>36</v>
      </c>
      <c r="R5" s="57"/>
    </row>
    <row r="6" spans="1:18" ht="16.5" customHeight="1" x14ac:dyDescent="0.15">
      <c r="A6" s="53" t="s">
        <v>2</v>
      </c>
      <c r="B6" s="53"/>
      <c r="C6" s="54"/>
      <c r="D6" s="54"/>
      <c r="E6" s="54"/>
      <c r="F6" s="54"/>
      <c r="G6" s="54"/>
      <c r="H6" s="54"/>
      <c r="I6" s="54"/>
      <c r="M6" s="55" t="s">
        <v>37</v>
      </c>
      <c r="N6" s="56" t="s">
        <v>38</v>
      </c>
      <c r="O6" s="57"/>
      <c r="P6" s="55" t="s">
        <v>39</v>
      </c>
      <c r="Q6" s="56" t="s">
        <v>40</v>
      </c>
      <c r="R6" s="57"/>
    </row>
    <row r="7" spans="1:18" ht="16.5" customHeight="1" x14ac:dyDescent="0.15"/>
    <row r="8" spans="1:18" ht="16.5" customHeight="1" x14ac:dyDescent="0.15">
      <c r="A8" s="58"/>
      <c r="B8" s="59"/>
      <c r="C8" s="60"/>
      <c r="D8" s="61" t="s">
        <v>41</v>
      </c>
      <c r="E8" s="61" t="s">
        <v>42</v>
      </c>
      <c r="F8" s="61" t="s">
        <v>43</v>
      </c>
      <c r="G8" s="61" t="s">
        <v>44</v>
      </c>
      <c r="H8" s="61" t="s">
        <v>45</v>
      </c>
      <c r="I8" s="62" t="s">
        <v>46</v>
      </c>
      <c r="J8" s="63" t="s">
        <v>47</v>
      </c>
      <c r="K8" s="35" t="s">
        <v>4</v>
      </c>
      <c r="L8" s="35" t="s">
        <v>48</v>
      </c>
      <c r="M8" s="35" t="s">
        <v>6</v>
      </c>
      <c r="N8" s="35" t="s">
        <v>5</v>
      </c>
      <c r="O8" s="35" t="s">
        <v>49</v>
      </c>
      <c r="P8" s="35" t="s">
        <v>50</v>
      </c>
      <c r="Q8" s="35" t="s">
        <v>51</v>
      </c>
      <c r="R8" s="35"/>
    </row>
    <row r="9" spans="1:18" ht="16.5" customHeight="1" x14ac:dyDescent="0.15">
      <c r="A9" s="64"/>
      <c r="B9" s="65"/>
      <c r="C9" s="66"/>
      <c r="D9" s="61"/>
      <c r="E9" s="61"/>
      <c r="F9" s="61"/>
      <c r="G9" s="61"/>
      <c r="H9" s="61"/>
      <c r="I9" s="62"/>
      <c r="J9" s="63"/>
      <c r="K9" s="35"/>
      <c r="L9" s="35"/>
      <c r="M9" s="35"/>
      <c r="N9" s="35"/>
      <c r="O9" s="35"/>
      <c r="P9" s="35"/>
      <c r="Q9" s="28" t="s">
        <v>52</v>
      </c>
      <c r="R9" s="28" t="s">
        <v>53</v>
      </c>
    </row>
    <row r="10" spans="1:18" ht="16.5" customHeight="1" x14ac:dyDescent="0.15">
      <c r="A10" s="67">
        <f>MONTH(D10)</f>
        <v>3</v>
      </c>
      <c r="B10" s="68">
        <f>WEEKNUM(D10,2)-WEEKNUM(DATE(YEAR(D10),MONTH(D10),1),2)+1</f>
        <v>6</v>
      </c>
      <c r="C10" s="69" t="s">
        <v>54</v>
      </c>
      <c r="D10" s="70">
        <f>Q1-WEEKDAY(Q1,3)</f>
        <v>46111</v>
      </c>
      <c r="E10" s="70">
        <f>D10+1</f>
        <v>46112</v>
      </c>
      <c r="F10" s="70">
        <f t="shared" ref="F10:J10" si="0">E10+1</f>
        <v>46113</v>
      </c>
      <c r="G10" s="70">
        <f t="shared" si="0"/>
        <v>46114</v>
      </c>
      <c r="H10" s="70">
        <f t="shared" si="0"/>
        <v>46115</v>
      </c>
      <c r="I10" s="70">
        <f t="shared" si="0"/>
        <v>46116</v>
      </c>
      <c r="J10" s="70">
        <f t="shared" si="0"/>
        <v>46117</v>
      </c>
      <c r="K10" s="71"/>
      <c r="L10" s="71"/>
      <c r="M10" s="71"/>
      <c r="N10" s="71"/>
      <c r="O10" s="71"/>
      <c r="P10" s="72"/>
      <c r="Q10" s="73"/>
      <c r="R10" s="73"/>
    </row>
    <row r="11" spans="1:18" ht="16.5" customHeight="1" x14ac:dyDescent="0.15">
      <c r="A11" s="74"/>
      <c r="B11" s="75"/>
      <c r="C11" s="69" t="s">
        <v>55</v>
      </c>
      <c r="D11" s="76"/>
      <c r="E11" s="76"/>
      <c r="F11" s="76"/>
      <c r="G11" s="76"/>
      <c r="H11" s="76"/>
      <c r="I11" s="76" t="s">
        <v>33</v>
      </c>
      <c r="J11" s="76" t="s">
        <v>33</v>
      </c>
      <c r="K11" s="77">
        <f>7-COUNTIF(D11:J11,"－")</f>
        <v>7</v>
      </c>
      <c r="L11" s="77">
        <f>COUNTIF(I11:J11,"休")+COUNTIF(I11:J11,"")</f>
        <v>2</v>
      </c>
      <c r="M11" s="77">
        <f>COUNTIF(D12:J12,"閉所")+COUNTIF(D12:J12,"雨天")</f>
        <v>2</v>
      </c>
      <c r="N11" s="78">
        <f>IF(K11=0,"",M11/K11)</f>
        <v>0.2857142857142857</v>
      </c>
      <c r="O11" s="77" t="str">
        <f>IF(L11=0,"－",IF(N11&gt;0.285,"○","×"))</f>
        <v>○</v>
      </c>
      <c r="P11" s="79"/>
      <c r="Q11" s="80">
        <v>5</v>
      </c>
      <c r="R11" s="80">
        <v>2</v>
      </c>
    </row>
    <row r="12" spans="1:18" ht="16.5" customHeight="1" x14ac:dyDescent="0.15">
      <c r="A12" s="81"/>
      <c r="B12" s="82"/>
      <c r="C12" s="69" t="s">
        <v>56</v>
      </c>
      <c r="D12" s="76" t="s">
        <v>31</v>
      </c>
      <c r="E12" s="76" t="s">
        <v>31</v>
      </c>
      <c r="F12" s="76" t="s">
        <v>31</v>
      </c>
      <c r="G12" s="76" t="s">
        <v>31</v>
      </c>
      <c r="H12" s="76" t="s">
        <v>31</v>
      </c>
      <c r="I12" s="76" t="s">
        <v>35</v>
      </c>
      <c r="J12" s="76" t="s">
        <v>35</v>
      </c>
      <c r="K12" s="83"/>
      <c r="L12" s="83"/>
      <c r="M12" s="83"/>
      <c r="N12" s="83"/>
      <c r="O12" s="83"/>
      <c r="P12" s="84"/>
      <c r="Q12" s="85"/>
      <c r="R12" s="85"/>
    </row>
    <row r="13" spans="1:18" ht="16.5" customHeight="1" x14ac:dyDescent="0.15">
      <c r="A13" s="67">
        <f>MONTH(D13)</f>
        <v>4</v>
      </c>
      <c r="B13" s="68">
        <f>WEEKNUM(D13,2)-WEEKNUM(DATE(YEAR(D13),MONTH(D13),1),2)+1</f>
        <v>2</v>
      </c>
      <c r="C13" s="69" t="s">
        <v>54</v>
      </c>
      <c r="D13" s="70">
        <f>J10+1</f>
        <v>46118</v>
      </c>
      <c r="E13" s="70">
        <f>D13+1</f>
        <v>46119</v>
      </c>
      <c r="F13" s="70">
        <f t="shared" ref="F13:J13" si="1">E13+1</f>
        <v>46120</v>
      </c>
      <c r="G13" s="70">
        <f t="shared" si="1"/>
        <v>46121</v>
      </c>
      <c r="H13" s="70">
        <f t="shared" si="1"/>
        <v>46122</v>
      </c>
      <c r="I13" s="70">
        <f t="shared" si="1"/>
        <v>46123</v>
      </c>
      <c r="J13" s="70">
        <f t="shared" si="1"/>
        <v>46124</v>
      </c>
      <c r="K13" s="71"/>
      <c r="L13" s="71"/>
      <c r="M13" s="71"/>
      <c r="N13" s="71"/>
      <c r="O13" s="71"/>
      <c r="P13" s="72" t="s">
        <v>65</v>
      </c>
      <c r="Q13" s="73"/>
      <c r="R13" s="73"/>
    </row>
    <row r="14" spans="1:18" ht="16.5" customHeight="1" x14ac:dyDescent="0.15">
      <c r="A14" s="74"/>
      <c r="B14" s="75"/>
      <c r="C14" s="69" t="s">
        <v>55</v>
      </c>
      <c r="D14" s="76" t="s">
        <v>66</v>
      </c>
      <c r="E14" s="76" t="s">
        <v>66</v>
      </c>
      <c r="F14" s="76" t="s">
        <v>66</v>
      </c>
      <c r="G14" s="76" t="s">
        <v>66</v>
      </c>
      <c r="H14" s="76" t="s">
        <v>66</v>
      </c>
      <c r="I14" s="76" t="s">
        <v>66</v>
      </c>
      <c r="J14" s="76" t="s">
        <v>66</v>
      </c>
      <c r="K14" s="77">
        <f>7-COUNTIF(D14:J14,"－")</f>
        <v>0</v>
      </c>
      <c r="L14" s="77">
        <f>COUNTIF(I14:J14,"休")+COUNTIF(I14:J14,"")</f>
        <v>0</v>
      </c>
      <c r="M14" s="77">
        <f>COUNTIF(D15:J15,"閉所")+COUNTIF(D15:J15,"雨天")</f>
        <v>0</v>
      </c>
      <c r="N14" s="78" t="str">
        <f>IF(K14=0,"",M14/K14)</f>
        <v/>
      </c>
      <c r="O14" s="77" t="str">
        <f>IF(L14=0,"－",IF(N14&gt;0.285,"○","×"))</f>
        <v>－</v>
      </c>
      <c r="P14" s="79"/>
      <c r="Q14" s="80">
        <v>0</v>
      </c>
      <c r="R14" s="80">
        <v>0</v>
      </c>
    </row>
    <row r="15" spans="1:18" ht="16.5" customHeight="1" x14ac:dyDescent="0.15">
      <c r="A15" s="81"/>
      <c r="B15" s="82"/>
      <c r="C15" s="69" t="s">
        <v>56</v>
      </c>
      <c r="D15" s="76" t="s">
        <v>31</v>
      </c>
      <c r="E15" s="76" t="s">
        <v>31</v>
      </c>
      <c r="F15" s="76" t="s">
        <v>31</v>
      </c>
      <c r="G15" s="76" t="s">
        <v>31</v>
      </c>
      <c r="H15" s="76" t="s">
        <v>31</v>
      </c>
      <c r="I15" s="76" t="s">
        <v>31</v>
      </c>
      <c r="J15" s="76" t="s">
        <v>31</v>
      </c>
      <c r="K15" s="83"/>
      <c r="L15" s="83"/>
      <c r="M15" s="83"/>
      <c r="N15" s="83"/>
      <c r="O15" s="83"/>
      <c r="P15" s="84"/>
      <c r="Q15" s="85"/>
      <c r="R15" s="85"/>
    </row>
    <row r="16" spans="1:18" ht="16.5" customHeight="1" x14ac:dyDescent="0.15">
      <c r="A16" s="67">
        <f t="shared" ref="A16" si="2">MONTH(D16)</f>
        <v>4</v>
      </c>
      <c r="B16" s="68">
        <f t="shared" ref="B16" si="3">WEEKNUM(D16,2)-WEEKNUM(DATE(YEAR(D16),MONTH(D16),1),2)+1</f>
        <v>3</v>
      </c>
      <c r="C16" s="69" t="s">
        <v>54</v>
      </c>
      <c r="D16" s="70">
        <f>J13+1</f>
        <v>46125</v>
      </c>
      <c r="E16" s="70">
        <f>D16+1</f>
        <v>46126</v>
      </c>
      <c r="F16" s="70">
        <f t="shared" ref="F16:J16" si="4">E16+1</f>
        <v>46127</v>
      </c>
      <c r="G16" s="70">
        <f t="shared" si="4"/>
        <v>46128</v>
      </c>
      <c r="H16" s="70">
        <f t="shared" si="4"/>
        <v>46129</v>
      </c>
      <c r="I16" s="70">
        <f t="shared" si="4"/>
        <v>46130</v>
      </c>
      <c r="J16" s="70">
        <f t="shared" si="4"/>
        <v>46131</v>
      </c>
      <c r="K16" s="71"/>
      <c r="L16" s="71"/>
      <c r="M16" s="71"/>
      <c r="N16" s="71"/>
      <c r="O16" s="71"/>
      <c r="P16" s="72"/>
      <c r="Q16" s="73"/>
      <c r="R16" s="73"/>
    </row>
    <row r="17" spans="1:18" ht="16.5" customHeight="1" x14ac:dyDescent="0.15">
      <c r="A17" s="74"/>
      <c r="B17" s="75"/>
      <c r="C17" s="69" t="s">
        <v>55</v>
      </c>
      <c r="D17" s="76" t="s">
        <v>33</v>
      </c>
      <c r="E17" s="76"/>
      <c r="F17" s="76"/>
      <c r="G17" s="76"/>
      <c r="H17" s="76"/>
      <c r="I17" s="76" t="s">
        <v>33</v>
      </c>
      <c r="J17" s="76" t="s">
        <v>33</v>
      </c>
      <c r="K17" s="77">
        <f>7-COUNTIF(D17:J17,"－")</f>
        <v>7</v>
      </c>
      <c r="L17" s="77">
        <f>COUNTIF(I17:J17,"休")+COUNTIF(I17:J17,"")</f>
        <v>2</v>
      </c>
      <c r="M17" s="77">
        <f>COUNTIF(D18:J18,"閉所")+COUNTIF(D18:J18,"雨天")</f>
        <v>3</v>
      </c>
      <c r="N17" s="78">
        <f>IF(K17=0,"",M17/K17)</f>
        <v>0.42857142857142855</v>
      </c>
      <c r="O17" s="77" t="str">
        <f>IF(L17=0,"－",IF(N17&gt;0.285,"○","×"))</f>
        <v>○</v>
      </c>
      <c r="P17" s="79"/>
      <c r="Q17" s="80">
        <v>7</v>
      </c>
      <c r="R17" s="80">
        <v>3</v>
      </c>
    </row>
    <row r="18" spans="1:18" ht="16.5" customHeight="1" x14ac:dyDescent="0.15">
      <c r="A18" s="81"/>
      <c r="B18" s="82"/>
      <c r="C18" s="69" t="s">
        <v>56</v>
      </c>
      <c r="D18" s="76" t="s">
        <v>35</v>
      </c>
      <c r="E18" s="76" t="s">
        <v>31</v>
      </c>
      <c r="F18" s="76" t="s">
        <v>31</v>
      </c>
      <c r="G18" s="76" t="s">
        <v>39</v>
      </c>
      <c r="H18" s="76" t="s">
        <v>39</v>
      </c>
      <c r="I18" s="76" t="s">
        <v>31</v>
      </c>
      <c r="J18" s="76" t="s">
        <v>31</v>
      </c>
      <c r="K18" s="83"/>
      <c r="L18" s="83"/>
      <c r="M18" s="83"/>
      <c r="N18" s="83"/>
      <c r="O18" s="83"/>
      <c r="P18" s="84"/>
      <c r="Q18" s="85"/>
      <c r="R18" s="85"/>
    </row>
    <row r="19" spans="1:18" ht="16.5" customHeight="1" x14ac:dyDescent="0.15">
      <c r="A19" s="67">
        <f t="shared" ref="A19" si="5">MONTH(D19)</f>
        <v>4</v>
      </c>
      <c r="B19" s="68">
        <f t="shared" ref="B19" si="6">WEEKNUM(D19,2)-WEEKNUM(DATE(YEAR(D19),MONTH(D19),1),2)+1</f>
        <v>4</v>
      </c>
      <c r="C19" s="69" t="s">
        <v>54</v>
      </c>
      <c r="D19" s="70">
        <f>J16+1</f>
        <v>46132</v>
      </c>
      <c r="E19" s="70">
        <f>D19+1</f>
        <v>46133</v>
      </c>
      <c r="F19" s="70">
        <f t="shared" ref="F19:J19" si="7">E19+1</f>
        <v>46134</v>
      </c>
      <c r="G19" s="70">
        <f t="shared" si="7"/>
        <v>46135</v>
      </c>
      <c r="H19" s="70">
        <f t="shared" si="7"/>
        <v>46136</v>
      </c>
      <c r="I19" s="70">
        <f t="shared" si="7"/>
        <v>46137</v>
      </c>
      <c r="J19" s="70">
        <f t="shared" si="7"/>
        <v>46138</v>
      </c>
      <c r="K19" s="71"/>
      <c r="L19" s="71"/>
      <c r="M19" s="71"/>
      <c r="N19" s="71"/>
      <c r="O19" s="71"/>
      <c r="P19" s="72"/>
      <c r="Q19" s="73"/>
      <c r="R19" s="73"/>
    </row>
    <row r="20" spans="1:18" ht="16.5" customHeight="1" x14ac:dyDescent="0.15">
      <c r="A20" s="74"/>
      <c r="B20" s="75"/>
      <c r="C20" s="69" t="s">
        <v>55</v>
      </c>
      <c r="D20" s="76"/>
      <c r="E20" s="76"/>
      <c r="F20" s="76"/>
      <c r="G20" s="76"/>
      <c r="H20" s="76"/>
      <c r="I20" s="76" t="s">
        <v>33</v>
      </c>
      <c r="J20" s="76" t="s">
        <v>33</v>
      </c>
      <c r="K20" s="77">
        <f>7-COUNTIF(D20:J20,"－")</f>
        <v>7</v>
      </c>
      <c r="L20" s="77">
        <f>COUNTIF(I20:J20,"休")+COUNTIF(I20:J20,"")</f>
        <v>2</v>
      </c>
      <c r="M20" s="77">
        <f>COUNTIF(D21:J21,"閉所")+COUNTIF(D21:J21,"雨天")</f>
        <v>2</v>
      </c>
      <c r="N20" s="78">
        <f>IF(K20=0,"",M20/K20)</f>
        <v>0.2857142857142857</v>
      </c>
      <c r="O20" s="77" t="str">
        <f>IF(L20=0,"－",IF(N20&gt;0.285,"○","×"))</f>
        <v>○</v>
      </c>
      <c r="P20" s="79"/>
      <c r="Q20" s="80">
        <v>7</v>
      </c>
      <c r="R20" s="80">
        <v>2</v>
      </c>
    </row>
    <row r="21" spans="1:18" ht="16.5" customHeight="1" x14ac:dyDescent="0.15">
      <c r="A21" s="81"/>
      <c r="B21" s="82"/>
      <c r="C21" s="69" t="s">
        <v>56</v>
      </c>
      <c r="D21" s="76" t="s">
        <v>31</v>
      </c>
      <c r="E21" s="76" t="s">
        <v>31</v>
      </c>
      <c r="F21" s="76" t="s">
        <v>31</v>
      </c>
      <c r="G21" s="76" t="s">
        <v>31</v>
      </c>
      <c r="H21" s="76" t="s">
        <v>31</v>
      </c>
      <c r="I21" s="76" t="s">
        <v>35</v>
      </c>
      <c r="J21" s="76" t="s">
        <v>35</v>
      </c>
      <c r="K21" s="83"/>
      <c r="L21" s="83"/>
      <c r="M21" s="83"/>
      <c r="N21" s="83"/>
      <c r="O21" s="83"/>
      <c r="P21" s="84"/>
      <c r="Q21" s="85"/>
      <c r="R21" s="85"/>
    </row>
    <row r="22" spans="1:18" ht="16.5" customHeight="1" x14ac:dyDescent="0.15">
      <c r="A22" s="67">
        <f t="shared" ref="A22" si="8">MONTH(D22)</f>
        <v>4</v>
      </c>
      <c r="B22" s="68">
        <f t="shared" ref="B22" si="9">WEEKNUM(D22,2)-WEEKNUM(DATE(YEAR(D22),MONTH(D22),1),2)+1</f>
        <v>5</v>
      </c>
      <c r="C22" s="69" t="s">
        <v>54</v>
      </c>
      <c r="D22" s="70">
        <f>J19+1</f>
        <v>46139</v>
      </c>
      <c r="E22" s="70">
        <f>D22+1</f>
        <v>46140</v>
      </c>
      <c r="F22" s="70">
        <f t="shared" ref="F22:J22" si="10">E22+1</f>
        <v>46141</v>
      </c>
      <c r="G22" s="70">
        <f t="shared" si="10"/>
        <v>46142</v>
      </c>
      <c r="H22" s="70">
        <f t="shared" si="10"/>
        <v>46143</v>
      </c>
      <c r="I22" s="70">
        <f t="shared" si="10"/>
        <v>46144</v>
      </c>
      <c r="J22" s="70">
        <f t="shared" si="10"/>
        <v>46145</v>
      </c>
      <c r="K22" s="71"/>
      <c r="L22" s="71"/>
      <c r="M22" s="71"/>
      <c r="N22" s="71"/>
      <c r="O22" s="71"/>
      <c r="P22" s="72" t="s">
        <v>67</v>
      </c>
      <c r="Q22" s="73"/>
      <c r="R22" s="73"/>
    </row>
    <row r="23" spans="1:18" ht="16.5" customHeight="1" x14ac:dyDescent="0.15">
      <c r="A23" s="74"/>
      <c r="B23" s="75"/>
      <c r="C23" s="69" t="s">
        <v>55</v>
      </c>
      <c r="D23" s="76"/>
      <c r="E23" s="76"/>
      <c r="F23" s="76"/>
      <c r="G23" s="76"/>
      <c r="H23" s="76"/>
      <c r="I23" s="76" t="s">
        <v>33</v>
      </c>
      <c r="J23" s="76" t="s">
        <v>66</v>
      </c>
      <c r="K23" s="77">
        <f>7-COUNTIF(D23:J23,"－")</f>
        <v>6</v>
      </c>
      <c r="L23" s="77">
        <f>COUNTIF(I23:J23,"休")+COUNTIF(I23:J23,"")</f>
        <v>1</v>
      </c>
      <c r="M23" s="77">
        <f>COUNTIF(D24:J24,"閉所")+COUNTIF(D24:J24,"雨天")</f>
        <v>1</v>
      </c>
      <c r="N23" s="78">
        <f>IF(K23=0,"",M23/K23)</f>
        <v>0.16666666666666666</v>
      </c>
      <c r="O23" s="77" t="s">
        <v>68</v>
      </c>
      <c r="P23" s="79"/>
      <c r="Q23" s="80">
        <v>5</v>
      </c>
      <c r="R23" s="80">
        <v>0</v>
      </c>
    </row>
    <row r="24" spans="1:18" ht="16.5" customHeight="1" x14ac:dyDescent="0.15">
      <c r="A24" s="81"/>
      <c r="B24" s="82"/>
      <c r="C24" s="69" t="s">
        <v>56</v>
      </c>
      <c r="D24" s="76" t="s">
        <v>31</v>
      </c>
      <c r="E24" s="76" t="s">
        <v>31</v>
      </c>
      <c r="F24" s="76" t="s">
        <v>31</v>
      </c>
      <c r="G24" s="76" t="s">
        <v>31</v>
      </c>
      <c r="H24" s="76" t="s">
        <v>31</v>
      </c>
      <c r="I24" s="76" t="s">
        <v>35</v>
      </c>
      <c r="J24" s="76"/>
      <c r="K24" s="83"/>
      <c r="L24" s="83"/>
      <c r="M24" s="83"/>
      <c r="N24" s="83"/>
      <c r="O24" s="83"/>
      <c r="P24" s="84"/>
      <c r="Q24" s="85"/>
      <c r="R24" s="85"/>
    </row>
    <row r="25" spans="1:18" ht="16.5" customHeight="1" x14ac:dyDescent="0.15">
      <c r="A25" s="67"/>
      <c r="B25" s="68"/>
      <c r="C25" s="69" t="s">
        <v>54</v>
      </c>
      <c r="D25" s="70"/>
      <c r="E25" s="70"/>
      <c r="F25" s="70"/>
      <c r="G25" s="70"/>
      <c r="H25" s="70"/>
      <c r="I25" s="70"/>
      <c r="J25" s="70"/>
      <c r="K25" s="71"/>
      <c r="L25" s="71"/>
      <c r="M25" s="71"/>
      <c r="N25" s="71"/>
      <c r="O25" s="71"/>
      <c r="P25" s="72"/>
      <c r="Q25" s="71"/>
      <c r="R25" s="71"/>
    </row>
    <row r="26" spans="1:18" ht="16.5" customHeight="1" x14ac:dyDescent="0.15">
      <c r="A26" s="74"/>
      <c r="B26" s="75"/>
      <c r="C26" s="69" t="s">
        <v>55</v>
      </c>
      <c r="D26" s="86"/>
      <c r="E26" s="86"/>
      <c r="F26" s="86"/>
      <c r="G26" s="86"/>
      <c r="H26" s="86"/>
      <c r="I26" s="86"/>
      <c r="J26" s="86"/>
      <c r="K26" s="77"/>
      <c r="L26" s="77"/>
      <c r="M26" s="77"/>
      <c r="N26" s="78"/>
      <c r="O26" s="77"/>
      <c r="P26" s="79"/>
      <c r="Q26" s="77"/>
      <c r="R26" s="77"/>
    </row>
    <row r="27" spans="1:18" ht="16.5" customHeight="1" x14ac:dyDescent="0.15">
      <c r="A27" s="81"/>
      <c r="B27" s="82"/>
      <c r="C27" s="69" t="s">
        <v>56</v>
      </c>
      <c r="D27" s="86"/>
      <c r="E27" s="86"/>
      <c r="F27" s="86"/>
      <c r="G27" s="86"/>
      <c r="H27" s="86"/>
      <c r="I27" s="86"/>
      <c r="J27" s="86"/>
      <c r="K27" s="83"/>
      <c r="L27" s="83"/>
      <c r="M27" s="83"/>
      <c r="N27" s="83"/>
      <c r="O27" s="83"/>
      <c r="P27" s="84"/>
      <c r="Q27" s="83"/>
      <c r="R27" s="83"/>
    </row>
    <row r="28" spans="1:18" ht="16.5" customHeight="1" x14ac:dyDescent="0.15">
      <c r="A28" s="87" t="s">
        <v>57</v>
      </c>
      <c r="B28" s="88"/>
      <c r="C28" s="89"/>
      <c r="D28" s="90"/>
      <c r="E28" s="90"/>
      <c r="F28" s="90"/>
      <c r="G28" s="90"/>
      <c r="H28" s="90"/>
      <c r="I28" s="90"/>
      <c r="J28" s="90"/>
      <c r="K28" s="90"/>
      <c r="L28" s="90"/>
      <c r="Q28" s="91"/>
      <c r="R28" s="91"/>
    </row>
    <row r="29" spans="1:18" ht="16.5" customHeight="1" x14ac:dyDescent="0.15">
      <c r="A29" s="92" t="s">
        <v>58</v>
      </c>
      <c r="B29" s="93" t="s">
        <v>59</v>
      </c>
      <c r="E29" s="94">
        <f>Q11+Q14+Q17+Q20+Q23+Q26</f>
        <v>24</v>
      </c>
    </row>
    <row r="30" spans="1:18" ht="16.5" customHeight="1" x14ac:dyDescent="0.15">
      <c r="A30" s="92" t="s">
        <v>60</v>
      </c>
      <c r="B30" s="93" t="s">
        <v>61</v>
      </c>
      <c r="E30" s="94">
        <f>R11+R14+R17+R20+R23+R26</f>
        <v>7</v>
      </c>
    </row>
    <row r="31" spans="1:18" ht="16.5" customHeight="1" x14ac:dyDescent="0.15">
      <c r="A31" s="92" t="s">
        <v>62</v>
      </c>
      <c r="B31" s="93" t="s">
        <v>63</v>
      </c>
      <c r="E31" s="95">
        <f>IF(E29=0,"",E30/E29)</f>
        <v>0.29166666666666669</v>
      </c>
      <c r="G31" s="96"/>
      <c r="H31" s="91" t="s">
        <v>64</v>
      </c>
      <c r="I31" s="90" t="str">
        <f>IF(E31&gt;=0.285,"○","×")</f>
        <v>○</v>
      </c>
      <c r="P31" s="97"/>
    </row>
    <row r="32" spans="1:18" ht="16.5" customHeight="1" x14ac:dyDescent="0.15"/>
  </sheetData>
  <mergeCells count="42">
    <mergeCell ref="A22:A24"/>
    <mergeCell ref="B22:B24"/>
    <mergeCell ref="P22:P24"/>
    <mergeCell ref="A25:A27"/>
    <mergeCell ref="B25:B27"/>
    <mergeCell ref="P25:P27"/>
    <mergeCell ref="A16:A18"/>
    <mergeCell ref="B16:B18"/>
    <mergeCell ref="P16:P18"/>
    <mergeCell ref="A19:A21"/>
    <mergeCell ref="B19:B21"/>
    <mergeCell ref="P19:P21"/>
    <mergeCell ref="P8:P9"/>
    <mergeCell ref="Q8:R8"/>
    <mergeCell ref="A10:A12"/>
    <mergeCell ref="B10:B12"/>
    <mergeCell ref="P10:P12"/>
    <mergeCell ref="A13:A15"/>
    <mergeCell ref="B13:B15"/>
    <mergeCell ref="P13:P15"/>
    <mergeCell ref="J8:J9"/>
    <mergeCell ref="K8:K9"/>
    <mergeCell ref="L8:L9"/>
    <mergeCell ref="M8:M9"/>
    <mergeCell ref="N8:N9"/>
    <mergeCell ref="O8:O9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Q1:R1"/>
    <mergeCell ref="A3:B3"/>
    <mergeCell ref="C3:I3"/>
    <mergeCell ref="A4:B4"/>
    <mergeCell ref="C4:I4"/>
    <mergeCell ref="A5:B5"/>
    <mergeCell ref="C5:I5"/>
  </mergeCells>
  <phoneticPr fontId="1"/>
  <conditionalFormatting sqref="D11:J11">
    <cfRule type="containsText" dxfId="32" priority="6" operator="containsText" text="－">
      <formula>NOT(ISERROR(SEARCH("－",D11)))</formula>
    </cfRule>
    <cfRule type="containsText" dxfId="31" priority="7" operator="containsText" text="休">
      <formula>NOT(ISERROR(SEARCH("休",D11)))</formula>
    </cfRule>
  </conditionalFormatting>
  <conditionalFormatting sqref="D12:J12">
    <cfRule type="containsText" dxfId="30" priority="20" operator="containsText" text="雨天">
      <formula>NOT(ISERROR(SEARCH("雨天",D12)))</formula>
    </cfRule>
    <cfRule type="containsText" dxfId="28" priority="21" operator="containsText" text="閉所">
      <formula>NOT(ISERROR(SEARCH("閉所",D12)))</formula>
    </cfRule>
    <cfRule type="containsText" dxfId="29" priority="22" operator="containsText" text="作業">
      <formula>NOT(ISERROR(SEARCH("作業",D12)))</formula>
    </cfRule>
  </conditionalFormatting>
  <conditionalFormatting sqref="D14:J14">
    <cfRule type="containsText" dxfId="26" priority="32" operator="containsText" text="－">
      <formula>NOT(ISERROR(SEARCH("－",D14)))</formula>
    </cfRule>
    <cfRule type="containsText" dxfId="27" priority="33" operator="containsText" text="休">
      <formula>NOT(ISERROR(SEARCH("休",D14)))</formula>
    </cfRule>
  </conditionalFormatting>
  <conditionalFormatting sqref="D15:J15">
    <cfRule type="containsText" dxfId="25" priority="17" operator="containsText" text="雨天">
      <formula>NOT(ISERROR(SEARCH("雨天",D15)))</formula>
    </cfRule>
    <cfRule type="containsText" dxfId="24" priority="18" operator="containsText" text="閉所">
      <formula>NOT(ISERROR(SEARCH("閉所",D15)))</formula>
    </cfRule>
    <cfRule type="containsText" dxfId="23" priority="19" operator="containsText" text="作業">
      <formula>NOT(ISERROR(SEARCH("作業",D15)))</formula>
    </cfRule>
  </conditionalFormatting>
  <conditionalFormatting sqref="D17:J17">
    <cfRule type="containsText" dxfId="22" priority="30" operator="containsText" text="－">
      <formula>NOT(ISERROR(SEARCH("－",D17)))</formula>
    </cfRule>
    <cfRule type="containsText" dxfId="21" priority="31" operator="containsText" text="休">
      <formula>NOT(ISERROR(SEARCH("休",D17)))</formula>
    </cfRule>
  </conditionalFormatting>
  <conditionalFormatting sqref="D18:J18">
    <cfRule type="containsText" dxfId="18" priority="14" operator="containsText" text="雨天">
      <formula>NOT(ISERROR(SEARCH("雨天",D18)))</formula>
    </cfRule>
    <cfRule type="containsText" dxfId="19" priority="15" operator="containsText" text="閉所">
      <formula>NOT(ISERROR(SEARCH("閉所",D18)))</formula>
    </cfRule>
    <cfRule type="containsText" dxfId="20" priority="16" operator="containsText" text="作業">
      <formula>NOT(ISERROR(SEARCH("作業",D18)))</formula>
    </cfRule>
  </conditionalFormatting>
  <conditionalFormatting sqref="D20:J20">
    <cfRule type="containsText" dxfId="17" priority="28" operator="containsText" text="－">
      <formula>NOT(ISERROR(SEARCH("－",D20)))</formula>
    </cfRule>
    <cfRule type="containsText" dxfId="16" priority="29" operator="containsText" text="休">
      <formula>NOT(ISERROR(SEARCH("休",D20)))</formula>
    </cfRule>
  </conditionalFormatting>
  <conditionalFormatting sqref="D21:J21">
    <cfRule type="containsText" dxfId="15" priority="11" operator="containsText" text="雨天">
      <formula>NOT(ISERROR(SEARCH("雨天",D21)))</formula>
    </cfRule>
    <cfRule type="containsText" dxfId="14" priority="12" operator="containsText" text="閉所">
      <formula>NOT(ISERROR(SEARCH("閉所",D21)))</formula>
    </cfRule>
    <cfRule type="containsText" dxfId="13" priority="13" operator="containsText" text="作業">
      <formula>NOT(ISERROR(SEARCH("作業",D21)))</formula>
    </cfRule>
  </conditionalFormatting>
  <conditionalFormatting sqref="D23:J23">
    <cfRule type="containsText" dxfId="12" priority="26" operator="containsText" text="－">
      <formula>NOT(ISERROR(SEARCH("－",D23)))</formula>
    </cfRule>
    <cfRule type="containsText" dxfId="11" priority="27" operator="containsText" text="休">
      <formula>NOT(ISERROR(SEARCH("休",D23)))</formula>
    </cfRule>
  </conditionalFormatting>
  <conditionalFormatting sqref="D24:J24">
    <cfRule type="containsText" dxfId="10" priority="8" operator="containsText" text="雨天">
      <formula>NOT(ISERROR(SEARCH("雨天",D24)))</formula>
    </cfRule>
    <cfRule type="containsText" dxfId="9" priority="9" operator="containsText" text="閉所">
      <formula>NOT(ISERROR(SEARCH("閉所",D24)))</formula>
    </cfRule>
    <cfRule type="containsText" dxfId="8" priority="10" operator="containsText" text="作業">
      <formula>NOT(ISERROR(SEARCH("作業",D24)))</formula>
    </cfRule>
  </conditionalFormatting>
  <conditionalFormatting sqref="D26:J26">
    <cfRule type="containsText" dxfId="7" priority="23" operator="containsText" text="－">
      <formula>NOT(ISERROR(SEARCH("－",D26)))</formula>
    </cfRule>
    <cfRule type="containsText" dxfId="6" priority="24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25" operator="lessThan">
      <formula>0.285</formula>
    </cfRule>
  </conditionalFormatting>
  <dataValidations count="2"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8 K28:L28">
      <formula1>$P$4:$P$7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2025-10-10T05:44:22Z</dcterms:modified>
</cp:coreProperties>
</file>